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945" activeTab="9"/>
  </bookViews>
  <sheets>
    <sheet name="tabla-1" sheetId="1" r:id="rId1"/>
    <sheet name="tabla-2" sheetId="18" r:id="rId2"/>
    <sheet name="tabla-3-a" sheetId="2" r:id="rId3"/>
    <sheet name="tabla-3-b" sheetId="3" r:id="rId4"/>
    <sheet name="tabla-4" sheetId="25" r:id="rId5"/>
    <sheet name="tabla-5" sheetId="19" r:id="rId6"/>
    <sheet name="tabla-6" sheetId="17" r:id="rId7"/>
    <sheet name="tabla-7a" sheetId="27" r:id="rId8"/>
    <sheet name="tabla-7b" sheetId="28" r:id="rId9"/>
    <sheet name="tablas-8.a-y-8.b" sheetId="22" r:id="rId10"/>
    <sheet name="tabla-9" sheetId="26" r:id="rId11"/>
    <sheet name="tabla-10" sheetId="11" r:id="rId12"/>
    <sheet name="tabla-11" sheetId="24" r:id="rId13"/>
  </sheets>
  <calcPr calcId="144525"/>
</workbook>
</file>

<file path=xl/calcChain.xml><?xml version="1.0" encoding="utf-8"?>
<calcChain xmlns="http://schemas.openxmlformats.org/spreadsheetml/2006/main">
  <c r="B5" i="28" l="1"/>
  <c r="B4" i="28"/>
  <c r="B6" i="27"/>
  <c r="B5" i="27"/>
  <c r="R32" i="22" l="1"/>
  <c r="H48" i="22" l="1"/>
  <c r="H46" i="22"/>
  <c r="H44" i="22"/>
  <c r="H42" i="22"/>
  <c r="H40" i="22"/>
  <c r="H38" i="22"/>
  <c r="H36" i="22"/>
  <c r="H34" i="22"/>
  <c r="F48" i="22"/>
  <c r="F46" i="22"/>
  <c r="F44" i="22"/>
  <c r="F42" i="22"/>
  <c r="F40" i="22"/>
  <c r="F38" i="22"/>
  <c r="F36" i="22"/>
  <c r="F34" i="22"/>
  <c r="H22" i="22"/>
  <c r="H20" i="22"/>
  <c r="H18" i="22"/>
  <c r="H16" i="22"/>
  <c r="H12" i="22"/>
  <c r="H8" i="22"/>
  <c r="F22" i="22"/>
  <c r="F20" i="22"/>
  <c r="F18" i="22"/>
  <c r="F16" i="22"/>
  <c r="F12" i="22"/>
  <c r="F8" i="22"/>
  <c r="D48" i="22"/>
  <c r="D46" i="22"/>
  <c r="D44" i="22"/>
  <c r="D42" i="22"/>
  <c r="D40" i="22"/>
  <c r="D38" i="22"/>
  <c r="D36" i="22"/>
  <c r="D34" i="22"/>
  <c r="D22" i="22"/>
  <c r="D20" i="22"/>
  <c r="D18" i="22"/>
  <c r="D16" i="22"/>
  <c r="D14" i="22"/>
  <c r="D10" i="22"/>
  <c r="D8" i="22"/>
</calcChain>
</file>

<file path=xl/sharedStrings.xml><?xml version="1.0" encoding="utf-8"?>
<sst xmlns="http://schemas.openxmlformats.org/spreadsheetml/2006/main" count="618" uniqueCount="230">
  <si>
    <t>Nombre</t>
  </si>
  <si>
    <t>Descripción</t>
  </si>
  <si>
    <t>Unidades</t>
  </si>
  <si>
    <t>Fuente</t>
  </si>
  <si>
    <t>PIB ajustado por Paridad de Poder de Compra</t>
  </si>
  <si>
    <t>Gasto de Gobierno</t>
  </si>
  <si>
    <t>Consumo de gobierno a precios constantes como proporción del PIB</t>
  </si>
  <si>
    <t>Porcentaje</t>
  </si>
  <si>
    <t>Inversión</t>
  </si>
  <si>
    <t>Inversión a precios constantes como proporción del PIB</t>
  </si>
  <si>
    <t>Apertura Comercial</t>
  </si>
  <si>
    <t>Suma de exportaciones e importaciones a precios constantes como proporción del PIB</t>
  </si>
  <si>
    <t>Crecimiento Poblacional</t>
  </si>
  <si>
    <t>Fuente: Elaboración propia con datos del Banco Mundial y Penn World Table 7.1.</t>
  </si>
  <si>
    <t>PIB per cápita</t>
  </si>
  <si>
    <t xml:space="preserve">1) World Bank national accounts data, </t>
  </si>
  <si>
    <t>2) OECD National Accounts data files.</t>
  </si>
  <si>
    <t>Penn World Table</t>
  </si>
  <si>
    <t>Variable</t>
  </si>
  <si>
    <t>Media</t>
  </si>
  <si>
    <t>Mínimo</t>
  </si>
  <si>
    <t>Máximo</t>
  </si>
  <si>
    <t>Corrupción</t>
  </si>
  <si>
    <t>Libertad de prensa</t>
  </si>
  <si>
    <t>Voz y Responsabilidad</t>
  </si>
  <si>
    <t>Estabilidad Política y No Violencia</t>
  </si>
  <si>
    <t>Efectividad Gubernamental</t>
  </si>
  <si>
    <t>Calidad Regulatoria</t>
  </si>
  <si>
    <t>Estado de Derecho</t>
  </si>
  <si>
    <t>PIB percápita</t>
  </si>
  <si>
    <t>Gasto de gobierno</t>
  </si>
  <si>
    <t>Fuente: Elaboración propia.</t>
  </si>
  <si>
    <t>Pib</t>
  </si>
  <si>
    <t>Ic</t>
  </si>
  <si>
    <t>Lp</t>
  </si>
  <si>
    <t>Rl</t>
  </si>
  <si>
    <t>I</t>
  </si>
  <si>
    <t>G</t>
  </si>
  <si>
    <t>Cp</t>
  </si>
  <si>
    <t>Ac</t>
  </si>
  <si>
    <t>Va</t>
  </si>
  <si>
    <t>Ge</t>
  </si>
  <si>
    <t>Rq</t>
  </si>
  <si>
    <t>Ep</t>
  </si>
  <si>
    <t>Const</t>
  </si>
  <si>
    <t>Desviación Estándar</t>
  </si>
  <si>
    <t>Variable dependiente</t>
  </si>
  <si>
    <t>Variables independientes</t>
  </si>
  <si>
    <t>Notación</t>
  </si>
  <si>
    <t>Definición</t>
  </si>
  <si>
    <t>Intercepto</t>
  </si>
  <si>
    <t>Apertura comercial</t>
  </si>
  <si>
    <t>Crecimiento poblacional</t>
  </si>
  <si>
    <t>Libertad de Prensa</t>
  </si>
  <si>
    <t>Voz y responsabilidad</t>
  </si>
  <si>
    <t>Estabilidad Política y Ausencia de Violencia</t>
  </si>
  <si>
    <t>Efectividad gubernamental</t>
  </si>
  <si>
    <t>Calidad regulatoria</t>
  </si>
  <si>
    <t>Estado de derecho</t>
  </si>
  <si>
    <t>***</t>
  </si>
  <si>
    <t>(0.0178)</t>
  </si>
  <si>
    <t>(0.0001)</t>
  </si>
  <si>
    <t>(0.0089)</t>
  </si>
  <si>
    <t>(1.01E-11)</t>
  </si>
  <si>
    <t>(1.14E-15)</t>
  </si>
  <si>
    <t>(0.0005)</t>
  </si>
  <si>
    <t>(0.3)</t>
  </si>
  <si>
    <t>(0.00249)</t>
  </si>
  <si>
    <t>(0.00235)</t>
  </si>
  <si>
    <t>(0.01864)</t>
  </si>
  <si>
    <t>(0.01542)</t>
  </si>
  <si>
    <t>(0.03835)</t>
  </si>
  <si>
    <t>(0.0329)</t>
  </si>
  <si>
    <t>(0.0806)</t>
  </si>
  <si>
    <t>(0.0004)</t>
  </si>
  <si>
    <t>(0.0293)</t>
  </si>
  <si>
    <t>(8.82E-08)</t>
  </si>
  <si>
    <t>(1.15E-48)</t>
  </si>
  <si>
    <t>(1.25E-06)</t>
  </si>
  <si>
    <t>(0.0007)</t>
  </si>
  <si>
    <t>(0.0013)</t>
  </si>
  <si>
    <t>(0.0068)</t>
  </si>
  <si>
    <t>(0.0466)</t>
  </si>
  <si>
    <t>(0.0478)</t>
  </si>
  <si>
    <t>(2.77E-07)</t>
  </si>
  <si>
    <t>(1.11E-11)</t>
  </si>
  <si>
    <t>(6.49E-07)</t>
  </si>
  <si>
    <t>(0.0006)</t>
  </si>
  <si>
    <t>(0.2740)</t>
  </si>
  <si>
    <t>(0.0464)</t>
  </si>
  <si>
    <t>(0.0002)</t>
  </si>
  <si>
    <t>(2.70E-06)</t>
  </si>
  <si>
    <t>(0.00563)</t>
  </si>
  <si>
    <t>(0.01496)</t>
  </si>
  <si>
    <t>(0.011)</t>
  </si>
  <si>
    <t>(9.81E-12)</t>
  </si>
  <si>
    <t>(0.0015)</t>
  </si>
  <si>
    <t>(1.51E-06)</t>
  </si>
  <si>
    <t>(9.14E-05)</t>
  </si>
  <si>
    <t>(0.0432)</t>
  </si>
  <si>
    <t>(0.01285)</t>
  </si>
  <si>
    <t>(0.02139)</t>
  </si>
  <si>
    <t>(0.0113)</t>
  </si>
  <si>
    <t>(3.61E-05)</t>
  </si>
  <si>
    <t>Coeficientes estimados</t>
  </si>
  <si>
    <t>Constante</t>
  </si>
  <si>
    <t>Índice de percepción de la corrupción</t>
  </si>
  <si>
    <t>Gasto público</t>
  </si>
  <si>
    <t>(0.00001)</t>
  </si>
  <si>
    <t>Elaboración propia.</t>
  </si>
  <si>
    <t>Crecimiento del PIB per cápita real</t>
  </si>
  <si>
    <t>Estabilidad política y no violencia</t>
  </si>
  <si>
    <t>(0.00350)</t>
  </si>
  <si>
    <t>Porcentaje anualizado</t>
  </si>
  <si>
    <t>Signo Esperado</t>
  </si>
  <si>
    <t>Referencia</t>
  </si>
  <si>
    <t>negativo</t>
  </si>
  <si>
    <t>incierto</t>
  </si>
  <si>
    <t>positivo</t>
  </si>
  <si>
    <t>Levine y Renelt (1992)</t>
  </si>
  <si>
    <t>Mauro (2005)</t>
  </si>
  <si>
    <t>Lederman (2001)</t>
  </si>
  <si>
    <t>Sala-i Martin (2002)</t>
  </si>
  <si>
    <t>Meón y Sekkat (2005)</t>
  </si>
  <si>
    <t>Solow (1956)</t>
  </si>
  <si>
    <t>-3.435</t>
  </si>
  <si>
    <t>3.478</t>
  </si>
  <si>
    <t>2.106</t>
  </si>
  <si>
    <t>-17.381</t>
  </si>
  <si>
    <t>-0.035</t>
  </si>
  <si>
    <t>0.029</t>
  </si>
  <si>
    <t>0.013</t>
  </si>
  <si>
    <t>0.966</t>
  </si>
  <si>
    <t>0.868</t>
  </si>
  <si>
    <t>0.963</t>
  </si>
  <si>
    <t>0.852</t>
  </si>
  <si>
    <t>Tabla 1: Descripción de las variables macroeconómicas utilizadas</t>
  </si>
  <si>
    <t>Tabla 2: Lista de Nombres de las Variables Utilizadas</t>
  </si>
  <si>
    <t>Nombre de la Variable</t>
  </si>
  <si>
    <t xml:space="preserve">Índice de Percepción de la Corrupción </t>
  </si>
  <si>
    <t>The Worldwide Governance Indicators. The World Bank</t>
  </si>
  <si>
    <t>The Freedom House</t>
  </si>
  <si>
    <t>Penn World Table 7.1</t>
  </si>
  <si>
    <t>World Bank national accounts data, and OECD National Accounts data files</t>
  </si>
  <si>
    <t>Elaboración propia</t>
  </si>
  <si>
    <t>Tabla 3.a: Principales estadísticos de la Muestra 1</t>
  </si>
  <si>
    <t>Tabla 3.b: Principales estadísticos de la Muestra 2</t>
  </si>
  <si>
    <t>Contraste de Hausman</t>
  </si>
  <si>
    <t>Ecuación (3)  y Muestra 1</t>
  </si>
  <si>
    <t>Ecuación (4) y Muestra 1</t>
  </si>
  <si>
    <t>Ecuación (3) y Muestra 2</t>
  </si>
  <si>
    <t>Ecuación (4) y Muestra 2</t>
  </si>
  <si>
    <t>p-value</t>
  </si>
  <si>
    <t>*</t>
  </si>
  <si>
    <t>(0.06561)</t>
  </si>
  <si>
    <t>Muestra 1</t>
  </si>
  <si>
    <t>Muestra 2</t>
  </si>
  <si>
    <t>Muestra completa</t>
  </si>
  <si>
    <t>Observaciones en la muestra</t>
  </si>
  <si>
    <t xml:space="preserve"> Errores estándar en paréntesis debajo de los coeficientes estimados. *** p&lt;0.01, **p&lt;0.05, * p&lt;0.1.</t>
  </si>
  <si>
    <t>Ecuación (1): Pib</t>
  </si>
  <si>
    <t>Ecuación (2): Ic</t>
  </si>
  <si>
    <t>Índice de percepción de corrupión</t>
  </si>
  <si>
    <t xml:space="preserve">Observaciones </t>
  </si>
  <si>
    <t>Observaciones en muestras</t>
  </si>
  <si>
    <t>Negativo</t>
  </si>
  <si>
    <t>Positivo</t>
  </si>
  <si>
    <t>Incierto</t>
  </si>
  <si>
    <t>Variable exógena</t>
  </si>
  <si>
    <t>Positivo ***</t>
  </si>
  <si>
    <t>Negativo ***</t>
  </si>
  <si>
    <t>Positivo **</t>
  </si>
  <si>
    <t>Negativo **</t>
  </si>
  <si>
    <t>Tabla 8.a: Resultados de Mínimos Cuadrados Generalizados para datos panel</t>
  </si>
  <si>
    <t>Tabla 8.b: Resultados de Mínimos Cuadrados Generalizados para datos panel</t>
  </si>
  <si>
    <t>Muestra y tipo de contraste</t>
  </si>
  <si>
    <t>Valor del estadístico</t>
  </si>
  <si>
    <t>Valores críticos para rechazar la hipótesis nula</t>
  </si>
  <si>
    <t>IPS</t>
  </si>
  <si>
    <t>Con constante</t>
  </si>
  <si>
    <t>Con constante y tendencia</t>
  </si>
  <si>
    <t>Tabla 10: Resultados de la estimación del modelo de ecuaciones simultáneas utilizando Mínimos Cuadrados en Dos Etapas (MC2E)</t>
  </si>
  <si>
    <t>Tabla 11: Comparación de estimaciones del modelo de ecuaciones simultáneas con la literatura previa</t>
  </si>
  <si>
    <t>*** p&lt;0.01, **p&lt;0.05, * p&lt;0.1. Las celdas sombreadas indican resultados distintos de los previstos por la literatura previa.</t>
  </si>
  <si>
    <r>
      <t xml:space="preserve">Negativo </t>
    </r>
    <r>
      <rPr>
        <vertAlign val="superscript"/>
        <sz val="10"/>
        <color theme="1"/>
        <rFont val="Times New Roman"/>
        <family val="1"/>
      </rPr>
      <t>1/</t>
    </r>
  </si>
  <si>
    <r>
      <rPr>
        <i/>
        <vertAlign val="superscript"/>
        <sz val="9"/>
        <color theme="1"/>
        <rFont val="Times New Roman"/>
        <family val="1"/>
      </rPr>
      <t>1/</t>
    </r>
    <r>
      <rPr>
        <i/>
        <sz val="9"/>
        <color theme="1"/>
        <rFont val="Times New Roman"/>
        <family val="1"/>
      </rPr>
      <t xml:space="preserve"> La literatura previa utilizó otros indicadores de Corrupción, en los cuales valores altos del índice reflejaban países con mayor corrupción. El Índice de Percepcion de la Corrupción, por el contrario, otorga valores más altos a países que perciban tener menores niveles de corrupción.</t>
    </r>
  </si>
  <si>
    <r>
      <t>R</t>
    </r>
    <r>
      <rPr>
        <b/>
        <vertAlign val="superscript"/>
        <sz val="10"/>
        <color rgb="FF000000"/>
        <rFont val="Times New Roman"/>
        <family val="1"/>
      </rPr>
      <t xml:space="preserve">2 </t>
    </r>
  </si>
  <si>
    <t xml:space="preserve">Negativo </t>
  </si>
  <si>
    <t>Negativo *</t>
  </si>
  <si>
    <t xml:space="preserve">Positivo </t>
  </si>
  <si>
    <t>Tabla 9: Comparación de estimaciones del modelo de datos panel con la literatura previa</t>
  </si>
  <si>
    <r>
      <t xml:space="preserve"> Errores estándar en paréntesis debajo de los coeficientes estimados. *** </t>
    </r>
    <r>
      <rPr>
        <i/>
        <sz val="8"/>
        <color rgb="FF000000"/>
        <rFont val="Times New Roman"/>
        <family val="1"/>
      </rPr>
      <t>p&lt;0.01, **p&lt;0.05, * p&lt;0.1.</t>
    </r>
  </si>
  <si>
    <t>Número de ecuación</t>
  </si>
  <si>
    <t>Coeficientes de las variables</t>
  </si>
  <si>
    <t>Fp</t>
  </si>
  <si>
    <r>
      <t>β</t>
    </r>
    <r>
      <rPr>
        <vertAlign val="subscript"/>
        <sz val="10"/>
        <color rgb="FF000000"/>
        <rFont val="Times New Roman"/>
        <family val="1"/>
      </rPr>
      <t>12</t>
    </r>
  </si>
  <si>
    <r>
      <t>γ</t>
    </r>
    <r>
      <rPr>
        <vertAlign val="subscript"/>
        <sz val="10"/>
        <color rgb="FF000000"/>
        <rFont val="Times New Roman"/>
        <family val="1"/>
      </rPr>
      <t>12</t>
    </r>
  </si>
  <si>
    <r>
      <t>γ</t>
    </r>
    <r>
      <rPr>
        <vertAlign val="subscript"/>
        <sz val="10"/>
        <color rgb="FF000000"/>
        <rFont val="Times New Roman"/>
        <family val="1"/>
      </rPr>
      <t>13</t>
    </r>
  </si>
  <si>
    <r>
      <t>γ</t>
    </r>
    <r>
      <rPr>
        <vertAlign val="subscript"/>
        <sz val="10"/>
        <color rgb="FF000000"/>
        <rFont val="Times New Roman"/>
        <family val="1"/>
      </rPr>
      <t>14</t>
    </r>
  </si>
  <si>
    <r>
      <t>γ</t>
    </r>
    <r>
      <rPr>
        <vertAlign val="subscript"/>
        <sz val="10"/>
        <color rgb="FF000000"/>
        <rFont val="Times New Roman"/>
        <family val="1"/>
      </rPr>
      <t>15</t>
    </r>
  </si>
  <si>
    <r>
      <t>γ</t>
    </r>
    <r>
      <rPr>
        <vertAlign val="subscript"/>
        <sz val="10"/>
        <color rgb="FF000000"/>
        <rFont val="Times New Roman"/>
        <family val="1"/>
      </rPr>
      <t>16</t>
    </r>
  </si>
  <si>
    <r>
      <t>γ</t>
    </r>
    <r>
      <rPr>
        <vertAlign val="subscript"/>
        <sz val="10"/>
        <color rgb="FF000000"/>
        <rFont val="Times New Roman"/>
        <family val="1"/>
      </rPr>
      <t>17</t>
    </r>
  </si>
  <si>
    <r>
      <t>β</t>
    </r>
    <r>
      <rPr>
        <vertAlign val="subscript"/>
        <sz val="10"/>
        <color rgb="FF000000"/>
        <rFont val="Times New Roman"/>
        <family val="1"/>
      </rPr>
      <t>21</t>
    </r>
  </si>
  <si>
    <r>
      <t>γ</t>
    </r>
    <r>
      <rPr>
        <vertAlign val="subscript"/>
        <sz val="10"/>
        <color rgb="FF000000"/>
        <rFont val="Times New Roman"/>
        <family val="1"/>
      </rPr>
      <t>22</t>
    </r>
  </si>
  <si>
    <r>
      <t>γ</t>
    </r>
    <r>
      <rPr>
        <vertAlign val="subscript"/>
        <sz val="10"/>
        <color rgb="FF000000"/>
        <rFont val="Times New Roman"/>
        <family val="1"/>
      </rPr>
      <t>23</t>
    </r>
  </si>
  <si>
    <r>
      <t>γ</t>
    </r>
    <r>
      <rPr>
        <vertAlign val="subscript"/>
        <sz val="10"/>
        <color rgb="FF000000"/>
        <rFont val="Times New Roman"/>
        <family val="1"/>
      </rPr>
      <t>24</t>
    </r>
  </si>
  <si>
    <r>
      <t>γ</t>
    </r>
    <r>
      <rPr>
        <vertAlign val="subscript"/>
        <sz val="10"/>
        <color rgb="FF000000"/>
        <rFont val="Times New Roman"/>
        <family val="1"/>
      </rPr>
      <t>25</t>
    </r>
  </si>
  <si>
    <r>
      <t>γ</t>
    </r>
    <r>
      <rPr>
        <vertAlign val="subscript"/>
        <sz val="10"/>
        <color rgb="FF000000"/>
        <rFont val="Times New Roman"/>
        <family val="1"/>
      </rPr>
      <t>26</t>
    </r>
  </si>
  <si>
    <r>
      <t>γ</t>
    </r>
    <r>
      <rPr>
        <vertAlign val="subscript"/>
        <sz val="10"/>
        <color rgb="FF000000"/>
        <rFont val="Times New Roman"/>
        <family val="1"/>
      </rPr>
      <t>27</t>
    </r>
  </si>
  <si>
    <r>
      <t>γ</t>
    </r>
    <r>
      <rPr>
        <vertAlign val="subscript"/>
        <sz val="10"/>
        <color rgb="FF000000"/>
        <rFont val="Times New Roman"/>
        <family val="1"/>
      </rPr>
      <t>28</t>
    </r>
  </si>
  <si>
    <t>¿Identificada?</t>
  </si>
  <si>
    <t>Sobreidentificada</t>
  </si>
  <si>
    <r>
      <t xml:space="preserve">(K-k) </t>
    </r>
    <r>
      <rPr>
        <b/>
        <vertAlign val="superscript"/>
        <sz val="10"/>
        <color rgb="FF000000"/>
        <rFont val="Times New Roman"/>
        <family val="1"/>
      </rPr>
      <t>1/</t>
    </r>
  </si>
  <si>
    <r>
      <t xml:space="preserve">(m-1) </t>
    </r>
    <r>
      <rPr>
        <b/>
        <vertAlign val="superscript"/>
        <sz val="10"/>
        <color rgb="FF000000"/>
        <rFont val="Times New Roman"/>
        <family val="1"/>
      </rPr>
      <t>2/</t>
    </r>
  </si>
  <si>
    <r>
      <rPr>
        <i/>
        <vertAlign val="superscript"/>
        <sz val="9"/>
        <color theme="1"/>
        <rFont val="Times New Roman"/>
        <family val="1"/>
      </rPr>
      <t>1/</t>
    </r>
    <r>
      <rPr>
        <i/>
        <sz val="9"/>
        <color theme="1"/>
        <rFont val="Times New Roman"/>
        <family val="1"/>
      </rPr>
      <t xml:space="preserve"> Número de variables exógenas excluidas de la ecuación. 2/ Número de endógenas incluidas, menos 1.</t>
    </r>
  </si>
  <si>
    <t>Tabla 7.b: Condición de orden para la identificación del sistema de ecuaciones simultáneas</t>
  </si>
  <si>
    <t>Tabla 7.a: Condición de rango para la identificación del sistema de ecuaciones simultáneas</t>
  </si>
  <si>
    <t>Tabla 6: Signo esperado de los coeficientes de las variables explicativas de acuerdo a la literatura previa</t>
  </si>
  <si>
    <t>Tabla 5: Contrastes de Hausman para las estimaciones de datos panel</t>
  </si>
  <si>
    <t>Tabla 4: Prueba de raíz unitaria de Im, Pesaran y Shin para la variable PIB real per cápita en el panel de datos</t>
  </si>
  <si>
    <r>
      <t>Nota</t>
    </r>
    <r>
      <rPr>
        <b/>
        <i/>
        <sz val="8"/>
        <color rgb="FF000000"/>
        <rFont val="Times New Roman"/>
        <family val="1"/>
      </rPr>
      <t xml:space="preserve">: </t>
    </r>
    <r>
      <rPr>
        <i/>
        <sz val="8"/>
        <color rgb="FF000000"/>
        <rFont val="Times New Roman"/>
        <family val="1"/>
      </rPr>
      <t>IPS denota al valor del estadístico Wt-bar de la prueba de raíz unitaria Im, Pesaran y Shin (2003). La prueba tiene la hipótesis nula de que todos los grupos tienen una raíz unitaria. Si el valor del estadístico es menor al valor crítico, se rechaza la hipótesis nula y el PIB real per cápita es una variable estacionaria.</t>
    </r>
  </si>
  <si>
    <r>
      <t xml:space="preserve">Dólares internacionales a precios constantes de 2005 </t>
    </r>
    <r>
      <rPr>
        <vertAlign val="superscript"/>
        <sz val="9"/>
        <color rgb="FF000000"/>
        <rFont val="Times New Roman"/>
        <family val="1"/>
      </rPr>
      <t>1/</t>
    </r>
  </si>
  <si>
    <r>
      <t xml:space="preserve">Tasa variación porcentual de la población entre la mitad del año del año </t>
    </r>
    <r>
      <rPr>
        <i/>
        <sz val="9"/>
        <color rgb="FF000000"/>
        <rFont val="Times New Roman"/>
        <family val="1"/>
      </rPr>
      <t>t-1</t>
    </r>
    <r>
      <rPr>
        <sz val="9"/>
        <color rgb="FF000000"/>
        <rFont val="Times New Roman"/>
        <family val="1"/>
      </rPr>
      <t xml:space="preserve"> a la mitad del año </t>
    </r>
    <r>
      <rPr>
        <i/>
        <sz val="9"/>
        <color rgb="FF000000"/>
        <rFont val="Times New Roman"/>
        <family val="1"/>
      </rPr>
      <t>t</t>
    </r>
  </si>
  <si>
    <r>
      <rPr>
        <i/>
        <vertAlign val="superscript"/>
        <sz val="8"/>
        <color theme="1"/>
        <rFont val="Times New Roman"/>
        <family val="1"/>
      </rPr>
      <t>1/</t>
    </r>
    <r>
      <rPr>
        <i/>
        <sz val="8"/>
        <color theme="1"/>
        <rFont val="Times New Roman"/>
        <family val="1"/>
      </rPr>
      <t xml:space="preserve"> El </t>
    </r>
    <r>
      <rPr>
        <b/>
        <i/>
        <sz val="8"/>
        <color theme="1"/>
        <rFont val="Times New Roman"/>
        <family val="1"/>
      </rPr>
      <t>dólar internacional</t>
    </r>
    <r>
      <rPr>
        <i/>
        <sz val="8"/>
        <color theme="1"/>
        <rFont val="Times New Roman"/>
        <family val="1"/>
      </rPr>
      <t>, también llamado dólar Geary-Khamis, es una unidad monetaria hipotética que tiene el mismo poder adquisitivo que el dólar estadounidense tiene en los Estados Unidos en un momento dado en el tiempo. Esta unidad muestra cuánto vale una unidad de una moneda local dentro de las fronteras del país.</t>
    </r>
  </si>
  <si>
    <r>
      <t xml:space="preserve"> Errores estándar en paréntesis debajo de los coeficientes estimados. *** </t>
    </r>
    <r>
      <rPr>
        <i/>
        <sz val="9"/>
        <color rgb="FF000000"/>
        <rFont val="Times New Roman"/>
        <family val="1"/>
      </rPr>
      <t>p&lt;0.01, **p&lt;0.05, * p&lt;0.1.</t>
    </r>
  </si>
  <si>
    <t>Transparency International</t>
  </si>
  <si>
    <r>
      <t>R</t>
    </r>
    <r>
      <rPr>
        <b/>
        <vertAlign val="superscript"/>
        <sz val="10"/>
        <color rgb="FF000000"/>
        <rFont val="Times New Roman"/>
        <family val="1"/>
      </rPr>
      <t xml:space="preserve">2 </t>
    </r>
    <r>
      <rPr>
        <b/>
        <sz val="10"/>
        <color rgb="FF000000"/>
        <rFont val="Times New Roman"/>
        <family val="1"/>
      </rPr>
      <t>ajustado</t>
    </r>
  </si>
  <si>
    <r>
      <t xml:space="preserve">Ecuación (3) - Variable Dependiente: </t>
    </r>
    <r>
      <rPr>
        <b/>
        <i/>
        <sz val="11"/>
        <color theme="1"/>
        <rFont val="Times New Roman"/>
        <family val="1"/>
      </rPr>
      <t>PIB</t>
    </r>
    <r>
      <rPr>
        <b/>
        <sz val="11"/>
        <color theme="1"/>
        <rFont val="Times New Roman"/>
        <family val="1"/>
      </rPr>
      <t xml:space="preserve"> = Crecimiento del PIB per cápita real</t>
    </r>
  </si>
  <si>
    <r>
      <t xml:space="preserve">Ecuación (4) - Variable dependiente: </t>
    </r>
    <r>
      <rPr>
        <b/>
        <i/>
        <sz val="11"/>
        <color theme="1"/>
        <rFont val="Times New Roman"/>
        <family val="1"/>
      </rPr>
      <t>Ic</t>
    </r>
    <r>
      <rPr>
        <b/>
        <sz val="11"/>
        <color theme="1"/>
        <rFont val="Times New Roman"/>
        <family val="1"/>
      </rPr>
      <t xml:space="preserve"> = Índice de percepción de la corrupción</t>
    </r>
  </si>
  <si>
    <r>
      <rPr>
        <i/>
        <vertAlign val="superscript"/>
        <sz val="9"/>
        <color theme="1"/>
        <rFont val="Times New Roman"/>
        <family val="1"/>
      </rPr>
      <t>1/</t>
    </r>
    <r>
      <rPr>
        <i/>
        <sz val="9"/>
        <color theme="1"/>
        <rFont val="Times New Roman"/>
        <family val="1"/>
      </rPr>
      <t xml:space="preserve"> La literatura previa utilizó otros indicadores de Corrupción, en los cuales valores altos del índice reflejaban países con mayor corrupción. El Índice de Percepción de la Corrupción, por el contrario, otorga valores más altos a países que perciban tener menores niveles de corrupción.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</si>
</sst>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
    <numFmt numFmtId="165" formatCode="#,##0.000"/>
    <numFmt numFmtId="166" formatCode="0.000"/>
    <numFmt numFmtId="167" formatCode="0.000E+00"/>
    <numFmt numFmtId="168" formatCode="0.00000"/>
    <numFmt numFmtId="169" formatCode="0.000000"/>
    <numFmt numFmtId="170" formatCode="0.0"/>
  </numFmts>
  <fonts count="29" x14ac:knownFonts="1">
    <font>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sz val="10"/>
      <color rgb="FF000000"/>
      <name val="Times New Roman"/>
      <family val="1"/>
    </font>
    <font>
      <sz val="10"/>
      <color theme="1"/>
      <name val="Times New Roman"/>
      <family val="1"/>
    </font>
    <font>
      <vertAlign val="superscript"/>
      <sz val="10"/>
      <color theme="1"/>
      <name val="Times New Roman"/>
      <family val="1"/>
    </font>
    <font>
      <i/>
      <sz val="9"/>
      <color theme="1"/>
      <name val="Times New Roman"/>
      <family val="1"/>
    </font>
    <font>
      <sz val="9"/>
      <color theme="1"/>
      <name val="Times New Roman"/>
      <family val="1"/>
    </font>
    <font>
      <i/>
      <vertAlign val="superscript"/>
      <sz val="9"/>
      <color theme="1"/>
      <name val="Times New Roman"/>
      <family val="1"/>
    </font>
    <font>
      <b/>
      <sz val="10"/>
      <color rgb="FF000000"/>
      <name val="Times New Roman"/>
      <family val="1"/>
    </font>
    <font>
      <sz val="10"/>
      <color indexed="8"/>
      <name val="Times New Roman"/>
      <family val="1"/>
    </font>
    <font>
      <b/>
      <sz val="10"/>
      <color indexed="8"/>
      <name val="Times New Roman"/>
      <family val="1"/>
    </font>
    <font>
      <b/>
      <vertAlign val="superscript"/>
      <sz val="10"/>
      <color rgb="FF000000"/>
      <name val="Times New Roman"/>
      <family val="1"/>
    </font>
    <font>
      <b/>
      <sz val="9"/>
      <color theme="1"/>
      <name val="Times New Roman"/>
      <family val="1"/>
    </font>
    <font>
      <b/>
      <sz val="9"/>
      <color rgb="FF000000"/>
      <name val="Times New Roman"/>
      <family val="1"/>
    </font>
    <font>
      <sz val="9"/>
      <color rgb="FF000000"/>
      <name val="Times New Roman"/>
      <family val="1"/>
    </font>
    <font>
      <i/>
      <sz val="8"/>
      <color theme="1"/>
      <name val="Times New Roman"/>
      <family val="1"/>
    </font>
    <font>
      <i/>
      <sz val="8"/>
      <color rgb="FF000000"/>
      <name val="Times New Roman"/>
      <family val="1"/>
    </font>
    <font>
      <vertAlign val="subscript"/>
      <sz val="10"/>
      <color rgb="FF000000"/>
      <name val="Times New Roman"/>
      <family val="1"/>
    </font>
    <font>
      <sz val="11"/>
      <color rgb="FF000000"/>
      <name val="Times New Roman"/>
      <family val="1"/>
    </font>
    <font>
      <b/>
      <i/>
      <sz val="8"/>
      <color rgb="FF000000"/>
      <name val="Times New Roman"/>
      <family val="1"/>
    </font>
    <font>
      <i/>
      <sz val="10"/>
      <color rgb="FF000000"/>
      <name val="Times New Roman"/>
      <family val="1"/>
    </font>
    <font>
      <vertAlign val="superscript"/>
      <sz val="9"/>
      <color rgb="FF000000"/>
      <name val="Times New Roman"/>
      <family val="1"/>
    </font>
    <font>
      <i/>
      <sz val="9"/>
      <color rgb="FF000000"/>
      <name val="Times New Roman"/>
      <family val="1"/>
    </font>
    <font>
      <i/>
      <vertAlign val="superscript"/>
      <sz val="8"/>
      <color theme="1"/>
      <name val="Times New Roman"/>
      <family val="1"/>
    </font>
    <font>
      <b/>
      <i/>
      <sz val="8"/>
      <color theme="1"/>
      <name val="Times New Roman"/>
      <family val="1"/>
    </font>
    <font>
      <b/>
      <sz val="11"/>
      <color rgb="FF000000"/>
      <name val="Times New Roman"/>
      <family val="1"/>
    </font>
    <font>
      <b/>
      <i/>
      <sz val="11"/>
      <color theme="1"/>
      <name val="Times New Roman"/>
      <family val="1"/>
    </font>
  </fonts>
  <fills count="5">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theme="0" tint="-0.14999847407452621"/>
        <bgColor indexed="64"/>
      </patternFill>
    </fill>
  </fills>
  <borders count="124">
    <border>
      <left/>
      <right/>
      <top/>
      <bottom/>
      <diagonal/>
    </border>
    <border>
      <left/>
      <right/>
      <top/>
      <bottom style="double">
        <color indexed="64"/>
      </bottom>
      <diagonal/>
    </border>
    <border>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diagonal/>
    </border>
    <border>
      <left/>
      <right/>
      <top/>
      <bottom style="medium">
        <color rgb="FF000000"/>
      </bottom>
      <diagonal/>
    </border>
    <border>
      <left/>
      <right/>
      <top style="medium">
        <color rgb="FF000000"/>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style="thick">
        <color rgb="FF000000"/>
      </bottom>
      <diagonal/>
    </border>
    <border>
      <left style="thin">
        <color indexed="64"/>
      </left>
      <right style="thin">
        <color indexed="64"/>
      </right>
      <top style="double">
        <color indexed="64"/>
      </top>
      <bottom style="thick">
        <color rgb="FF000000"/>
      </bottom>
      <diagonal/>
    </border>
    <border>
      <left style="thin">
        <color indexed="64"/>
      </left>
      <right/>
      <top style="double">
        <color indexed="64"/>
      </top>
      <bottom style="thick">
        <color rgb="FF000000"/>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right style="thin">
        <color indexed="64"/>
      </right>
      <top/>
      <bottom style="medium">
        <color rgb="FF000000"/>
      </bottom>
      <diagonal/>
    </border>
    <border>
      <left/>
      <right style="thin">
        <color indexed="64"/>
      </right>
      <top style="medium">
        <color rgb="FF000000"/>
      </top>
      <bottom/>
      <diagonal/>
    </border>
    <border>
      <left/>
      <right/>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rgb="FF000000"/>
      </top>
      <bottom/>
      <diagonal/>
    </border>
    <border>
      <left style="thin">
        <color indexed="64"/>
      </left>
      <right style="thin">
        <color indexed="64"/>
      </right>
      <top/>
      <bottom style="thin">
        <color indexed="64"/>
      </bottom>
      <diagonal/>
    </border>
    <border>
      <left/>
      <right style="thin">
        <color indexed="64"/>
      </right>
      <top/>
      <bottom style="dotted">
        <color rgb="FF000000"/>
      </bottom>
      <diagonal/>
    </border>
    <border>
      <left style="thin">
        <color indexed="64"/>
      </left>
      <right style="thin">
        <color indexed="64"/>
      </right>
      <top/>
      <bottom style="dotted">
        <color rgb="FF000000"/>
      </bottom>
      <diagonal/>
    </border>
    <border>
      <left/>
      <right/>
      <top/>
      <bottom style="dotted">
        <color rgb="FF000000"/>
      </bottom>
      <diagonal/>
    </border>
    <border>
      <left/>
      <right style="thin">
        <color indexed="64"/>
      </right>
      <top style="dotted">
        <color rgb="FF000000"/>
      </top>
      <bottom/>
      <diagonal/>
    </border>
    <border>
      <left style="thin">
        <color indexed="64"/>
      </left>
      <right style="thin">
        <color indexed="64"/>
      </right>
      <top style="dotted">
        <color rgb="FF000000"/>
      </top>
      <bottom/>
      <diagonal/>
    </border>
    <border>
      <left/>
      <right/>
      <top style="dotted">
        <color rgb="FF000000"/>
      </top>
      <bottom/>
      <diagonal/>
    </border>
    <border>
      <left/>
      <right/>
      <top/>
      <bottom style="dotted">
        <color auto="1"/>
      </bottom>
      <diagonal/>
    </border>
    <border>
      <left/>
      <right style="thin">
        <color indexed="64"/>
      </right>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right/>
      <top style="dotted">
        <color auto="1"/>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style="thin">
        <color indexed="64"/>
      </left>
      <right/>
      <top style="medium">
        <color rgb="FF000000"/>
      </top>
      <bottom/>
      <diagonal/>
    </border>
    <border>
      <left style="thin">
        <color indexed="64"/>
      </left>
      <right/>
      <top/>
      <bottom style="dotted">
        <color rgb="FF000000"/>
      </bottom>
      <diagonal/>
    </border>
    <border>
      <left style="thin">
        <color indexed="64"/>
      </left>
      <right/>
      <top style="dotted">
        <color rgb="FF000000"/>
      </top>
      <bottom/>
      <diagonal/>
    </border>
    <border>
      <left/>
      <right style="thin">
        <color indexed="64"/>
      </right>
      <top style="thin">
        <color indexed="64"/>
      </top>
      <bottom style="medium">
        <color rgb="FF000000"/>
      </bottom>
      <diagonal/>
    </border>
    <border>
      <left style="thin">
        <color indexed="64"/>
      </left>
      <right/>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double">
        <color indexed="64"/>
      </bottom>
      <diagonal/>
    </border>
    <border>
      <left/>
      <right style="thin">
        <color indexed="64"/>
      </right>
      <top style="dotted">
        <color auto="1"/>
      </top>
      <bottom style="double">
        <color indexed="64"/>
      </bottom>
      <diagonal/>
    </border>
    <border>
      <left style="thin">
        <color rgb="FF000000"/>
      </left>
      <right style="thin">
        <color rgb="FF000000"/>
      </right>
      <top/>
      <bottom style="dotted">
        <color rgb="FF000000"/>
      </bottom>
      <diagonal/>
    </border>
    <border>
      <left/>
      <right style="thin">
        <color rgb="FF000000"/>
      </right>
      <top/>
      <bottom style="dotted">
        <color rgb="FF000000"/>
      </bottom>
      <diagonal/>
    </border>
    <border>
      <left style="thin">
        <color indexed="64"/>
      </left>
      <right/>
      <top style="thin">
        <color indexed="64"/>
      </top>
      <bottom style="double">
        <color indexed="64"/>
      </bottom>
      <diagonal/>
    </border>
    <border>
      <left style="thin">
        <color auto="1"/>
      </left>
      <right style="thin">
        <color auto="1"/>
      </right>
      <top style="thin">
        <color auto="1"/>
      </top>
      <bottom/>
      <diagonal/>
    </border>
    <border>
      <left/>
      <right/>
      <top style="double">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indexed="64"/>
      </right>
      <top style="double">
        <color auto="1"/>
      </top>
      <bottom style="medium">
        <color auto="1"/>
      </bottom>
      <diagonal/>
    </border>
    <border>
      <left style="thin">
        <color indexed="64"/>
      </left>
      <right style="thin">
        <color indexed="64"/>
      </right>
      <top style="double">
        <color auto="1"/>
      </top>
      <bottom style="medium">
        <color auto="1"/>
      </bottom>
      <diagonal/>
    </border>
    <border>
      <left style="thin">
        <color auto="1"/>
      </left>
      <right/>
      <top style="double">
        <color auto="1"/>
      </top>
      <bottom style="medium">
        <color auto="1"/>
      </bottom>
      <diagonal/>
    </border>
    <border>
      <left style="thin">
        <color auto="1"/>
      </left>
      <right/>
      <top style="double">
        <color auto="1"/>
      </top>
      <bottom style="double">
        <color auto="1"/>
      </bottom>
      <diagonal/>
    </border>
    <border>
      <left/>
      <right style="thin">
        <color auto="1"/>
      </right>
      <top style="double">
        <color auto="1"/>
      </top>
      <bottom style="dotted">
        <color auto="1"/>
      </bottom>
      <diagonal/>
    </border>
    <border>
      <left style="thin">
        <color auto="1"/>
      </left>
      <right style="thin">
        <color auto="1"/>
      </right>
      <top style="double">
        <color auto="1"/>
      </top>
      <bottom style="dotted">
        <color auto="1"/>
      </bottom>
      <diagonal/>
    </border>
    <border>
      <left style="thin">
        <color auto="1"/>
      </left>
      <right/>
      <top style="double">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double">
        <color auto="1"/>
      </bottom>
      <diagonal/>
    </border>
    <border>
      <left style="thin">
        <color rgb="FF000000"/>
      </left>
      <right/>
      <top/>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bottom style="dotted">
        <color rgb="FF000000"/>
      </bottom>
      <diagonal/>
    </border>
    <border>
      <left style="thin">
        <color rgb="FF000000"/>
      </left>
      <right/>
      <top style="dotted">
        <color rgb="FF000000"/>
      </top>
      <bottom/>
      <diagonal/>
    </border>
    <border>
      <left/>
      <right style="thin">
        <color rgb="FF000000"/>
      </right>
      <top/>
      <bottom style="double">
        <color indexed="64"/>
      </bottom>
      <diagonal/>
    </border>
    <border>
      <left/>
      <right style="thin">
        <color indexed="64"/>
      </right>
      <top style="dotted">
        <color rgb="FF000000"/>
      </top>
      <bottom style="dotted">
        <color rgb="FF000000"/>
      </bottom>
      <diagonal/>
    </border>
    <border>
      <left/>
      <right/>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bottom style="medium">
        <color rgb="FF000000"/>
      </bottom>
      <diagonal/>
    </border>
    <border>
      <left style="thin">
        <color indexed="64"/>
      </left>
      <right style="thin">
        <color indexed="64"/>
      </right>
      <top/>
      <bottom style="medium">
        <color rgb="FF000000"/>
      </bottom>
      <diagonal/>
    </border>
    <border>
      <left/>
      <right style="medium">
        <color indexed="64"/>
      </right>
      <top style="double">
        <color indexed="64"/>
      </top>
      <bottom style="thin">
        <color indexed="64"/>
      </bottom>
      <diagonal/>
    </border>
    <border>
      <left/>
      <right style="medium">
        <color indexed="64"/>
      </right>
      <top style="thin">
        <color indexed="64"/>
      </top>
      <bottom style="medium">
        <color rgb="FF000000"/>
      </bottom>
      <diagonal/>
    </border>
    <border>
      <left/>
      <right style="medium">
        <color indexed="64"/>
      </right>
      <top/>
      <bottom/>
      <diagonal/>
    </border>
    <border>
      <left/>
      <right style="medium">
        <color indexed="64"/>
      </right>
      <top/>
      <bottom style="dotted">
        <color auto="1"/>
      </bottom>
      <diagonal/>
    </border>
    <border>
      <left/>
      <right style="medium">
        <color indexed="64"/>
      </right>
      <top style="thin">
        <color indexed="64"/>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style="double">
        <color indexed="64"/>
      </bottom>
      <diagonal/>
    </border>
    <border>
      <left style="medium">
        <color indexed="64"/>
      </left>
      <right/>
      <top style="double">
        <color indexed="64"/>
      </top>
      <bottom style="thin">
        <color indexed="64"/>
      </bottom>
      <diagonal/>
    </border>
    <border>
      <left style="medium">
        <color indexed="64"/>
      </left>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dotted">
        <color rgb="FF000000"/>
      </bottom>
      <diagonal/>
    </border>
    <border>
      <left/>
      <right style="medium">
        <color indexed="64"/>
      </right>
      <top/>
      <bottom style="dotted">
        <color rgb="FF000000"/>
      </bottom>
      <diagonal/>
    </border>
    <border>
      <left style="medium">
        <color indexed="64"/>
      </left>
      <right/>
      <top style="dotted">
        <color rgb="FF000000"/>
      </top>
      <bottom/>
      <diagonal/>
    </border>
    <border>
      <left/>
      <right style="medium">
        <color indexed="64"/>
      </right>
      <top style="dotted">
        <color rgb="FF000000"/>
      </top>
      <bottom/>
      <diagonal/>
    </border>
    <border>
      <left style="medium">
        <color indexed="64"/>
      </left>
      <right/>
      <top/>
      <bottom style="dotted">
        <color auto="1"/>
      </bottom>
      <diagonal/>
    </border>
    <border>
      <left style="medium">
        <color indexed="64"/>
      </left>
      <right/>
      <top style="dotted">
        <color auto="1"/>
      </top>
      <bottom style="dotted">
        <color auto="1"/>
      </bottom>
      <diagonal/>
    </border>
    <border>
      <left style="medium">
        <color indexed="64"/>
      </left>
      <right/>
      <top style="dotted">
        <color auto="1"/>
      </top>
      <bottom style="double">
        <color indexed="64"/>
      </bottom>
      <diagonal/>
    </border>
    <border>
      <left style="medium">
        <color indexed="64"/>
      </left>
      <right/>
      <top style="dotted">
        <color auto="1"/>
      </top>
      <bottom style="dashed">
        <color indexed="64"/>
      </bottom>
      <diagonal/>
    </border>
    <border>
      <left/>
      <right style="thin">
        <color indexed="64"/>
      </right>
      <top style="dotted">
        <color auto="1"/>
      </top>
      <bottom style="dashed">
        <color indexed="64"/>
      </bottom>
      <diagonal/>
    </border>
    <border>
      <left style="thin">
        <color indexed="64"/>
      </left>
      <right/>
      <top style="dotted">
        <color auto="1"/>
      </top>
      <bottom style="dashed">
        <color indexed="64"/>
      </bottom>
      <diagonal/>
    </border>
    <border>
      <left/>
      <right/>
      <top style="dotted">
        <color auto="1"/>
      </top>
      <bottom style="dash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top/>
      <bottom style="thin">
        <color rgb="FF000000"/>
      </bottom>
      <diagonal/>
    </border>
    <border>
      <left/>
      <right style="thin">
        <color indexed="64"/>
      </right>
      <top style="dotted">
        <color rgb="FF000000"/>
      </top>
      <bottom style="thin">
        <color auto="1"/>
      </bottom>
      <diagonal/>
    </border>
    <border>
      <left/>
      <right/>
      <top style="double">
        <color indexed="64"/>
      </top>
      <bottom style="thick">
        <color rgb="FF000000"/>
      </bottom>
      <diagonal/>
    </border>
    <border>
      <left/>
      <right/>
      <top style="double">
        <color indexed="64"/>
      </top>
      <bottom style="medium">
        <color rgb="FF000000"/>
      </bottom>
      <diagonal/>
    </border>
    <border>
      <left/>
      <right style="thin">
        <color indexed="64"/>
      </right>
      <top style="double">
        <color indexed="64"/>
      </top>
      <bottom style="medium">
        <color rgb="FF000000"/>
      </bottom>
      <diagonal/>
    </border>
    <border>
      <left style="thin">
        <color indexed="64"/>
      </left>
      <right style="thin">
        <color indexed="64"/>
      </right>
      <top style="double">
        <color indexed="64"/>
      </top>
      <bottom style="medium">
        <color rgb="FF000000"/>
      </bottom>
      <diagonal/>
    </border>
    <border>
      <left/>
      <right/>
      <top style="thin">
        <color indexed="64"/>
      </top>
      <bottom/>
      <diagonal/>
    </border>
  </borders>
  <cellStyleXfs count="1">
    <xf numFmtId="0" fontId="0" fillId="0" borderId="0"/>
  </cellStyleXfs>
  <cellXfs count="351">
    <xf numFmtId="0" fontId="0" fillId="0" borderId="0" xfId="0"/>
    <xf numFmtId="0" fontId="1" fillId="0" borderId="0" xfId="0" applyFont="1"/>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2" xfId="0" applyFont="1" applyBorder="1" applyAlignment="1">
      <alignment horizontal="center" vertical="center"/>
    </xf>
    <xf numFmtId="0" fontId="3" fillId="0" borderId="62" xfId="0" applyFont="1" applyBorder="1" applyAlignment="1">
      <alignment horizontal="center" vertical="center" wrapText="1"/>
    </xf>
    <xf numFmtId="0" fontId="4" fillId="2" borderId="63" xfId="0" applyFont="1" applyFill="1" applyBorder="1" applyAlignment="1">
      <alignment vertical="center" wrapText="1"/>
    </xf>
    <xf numFmtId="0" fontId="4" fillId="2" borderId="64" xfId="0" applyFont="1" applyFill="1" applyBorder="1" applyAlignment="1">
      <alignment horizontal="center" vertical="center" wrapText="1"/>
    </xf>
    <xf numFmtId="0" fontId="5" fillId="0" borderId="64"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4" fillId="2" borderId="20" xfId="0" applyFont="1" applyFill="1" applyBorder="1" applyAlignment="1">
      <alignment vertical="center" wrapText="1"/>
    </xf>
    <xf numFmtId="0" fontId="4" fillId="2" borderId="21" xfId="0" applyFont="1" applyFill="1" applyBorder="1" applyAlignment="1">
      <alignment horizontal="center" vertical="center" wrapText="1"/>
    </xf>
    <xf numFmtId="0" fontId="5" fillId="0" borderId="21" xfId="0" applyFont="1" applyBorder="1" applyAlignment="1">
      <alignment horizontal="center" vertical="center"/>
    </xf>
    <xf numFmtId="0" fontId="4" fillId="2" borderId="20" xfId="0" applyFont="1" applyFill="1" applyBorder="1" applyAlignment="1">
      <alignment horizontal="center" vertical="center" wrapText="1"/>
    </xf>
    <xf numFmtId="0" fontId="5" fillId="0" borderId="22" xfId="0" applyFont="1" applyBorder="1" applyAlignment="1">
      <alignment horizontal="center"/>
    </xf>
    <xf numFmtId="0" fontId="5" fillId="0" borderId="82" xfId="0" applyFont="1" applyBorder="1" applyAlignment="1">
      <alignment horizontal="center" vertical="center"/>
    </xf>
    <xf numFmtId="0" fontId="5" fillId="0" borderId="65" xfId="0" applyFont="1" applyBorder="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5" fillId="0" borderId="20" xfId="0" applyFont="1" applyBorder="1"/>
    <xf numFmtId="0" fontId="5" fillId="0" borderId="23" xfId="0" applyFont="1" applyBorder="1"/>
    <xf numFmtId="0" fontId="4" fillId="2" borderId="24"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xf>
    <xf numFmtId="0" fontId="5" fillId="0" borderId="1" xfId="0" applyFont="1" applyBorder="1" applyAlignment="1">
      <alignment horizontal="center"/>
    </xf>
    <xf numFmtId="0" fontId="7" fillId="0" borderId="0" xfId="0" applyFont="1" applyAlignment="1">
      <alignment horizontal="right" vertical="center"/>
    </xf>
    <xf numFmtId="0" fontId="5" fillId="4" borderId="22" xfId="0" applyFont="1" applyFill="1" applyBorder="1" applyAlignment="1">
      <alignment horizontal="center"/>
    </xf>
    <xf numFmtId="0" fontId="5" fillId="4" borderId="0" xfId="0"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xf>
    <xf numFmtId="0" fontId="3" fillId="0" borderId="0" xfId="0" applyFont="1" applyFill="1" applyAlignment="1">
      <alignment horizontal="justify"/>
    </xf>
    <xf numFmtId="0" fontId="1" fillId="0" borderId="0" xfId="0" applyFont="1" applyFill="1"/>
    <xf numFmtId="0" fontId="3" fillId="0" borderId="0" xfId="0" applyFont="1" applyFill="1" applyBorder="1" applyAlignment="1">
      <alignment horizontal="center" vertical="center"/>
    </xf>
    <xf numFmtId="0" fontId="3" fillId="0" borderId="0" xfId="0" applyFont="1" applyFill="1" applyAlignment="1"/>
    <xf numFmtId="0" fontId="10" fillId="0" borderId="27" xfId="0" applyFont="1" applyFill="1" applyBorder="1" applyAlignment="1">
      <alignment horizontal="center" vertical="center" wrapText="1"/>
    </xf>
    <xf numFmtId="0" fontId="10" fillId="0" borderId="86" xfId="0" applyFont="1" applyFill="1" applyBorder="1" applyAlignment="1">
      <alignment horizontal="center" vertical="center" wrapText="1"/>
    </xf>
    <xf numFmtId="165" fontId="4" fillId="0" borderId="48" xfId="0" applyNumberFormat="1" applyFont="1" applyFill="1" applyBorder="1" applyAlignment="1">
      <alignment horizontal="right"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right" vertical="center" wrapText="1"/>
    </xf>
    <xf numFmtId="49" fontId="4" fillId="0" borderId="89" xfId="0" applyNumberFormat="1" applyFont="1" applyFill="1" applyBorder="1" applyAlignment="1">
      <alignment horizontal="center" vertical="center" wrapText="1"/>
    </xf>
    <xf numFmtId="165" fontId="4" fillId="0" borderId="96" xfId="0" applyNumberFormat="1" applyFont="1" applyFill="1" applyBorder="1" applyAlignment="1">
      <alignment horizontal="right" vertical="center" wrapText="1"/>
    </xf>
    <xf numFmtId="164" fontId="4" fillId="0" borderId="28" xfId="0" applyNumberFormat="1" applyFont="1" applyFill="1" applyBorder="1" applyAlignment="1">
      <alignment horizontal="center" vertical="center" wrapText="1"/>
    </xf>
    <xf numFmtId="166" fontId="4" fillId="0" borderId="14" xfId="0" applyNumberFormat="1" applyFont="1" applyFill="1" applyBorder="1" applyAlignment="1">
      <alignment horizontal="right" vertical="center" wrapText="1"/>
    </xf>
    <xf numFmtId="49" fontId="4" fillId="0" borderId="97" xfId="0" applyNumberFormat="1" applyFont="1" applyFill="1" applyBorder="1" applyAlignment="1">
      <alignment horizontal="center" vertical="center" wrapText="1"/>
    </xf>
    <xf numFmtId="166" fontId="11" fillId="0" borderId="48" xfId="0" applyNumberFormat="1" applyFont="1" applyFill="1" applyBorder="1" applyAlignment="1" applyProtection="1">
      <alignment horizontal="right" vertical="center" wrapText="1"/>
    </xf>
    <xf numFmtId="0" fontId="11" fillId="0" borderId="28"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right" vertical="center" wrapText="1"/>
    </xf>
    <xf numFmtId="0" fontId="11" fillId="0" borderId="14" xfId="0" applyNumberFormat="1" applyFont="1" applyFill="1" applyBorder="1" applyAlignment="1" applyProtection="1">
      <alignment horizontal="center" vertical="center" wrapText="1"/>
    </xf>
    <xf numFmtId="0" fontId="4" fillId="0" borderId="34" xfId="0" applyFont="1" applyFill="1" applyBorder="1" applyAlignment="1">
      <alignment horizontal="center" vertical="center" wrapText="1"/>
    </xf>
    <xf numFmtId="49" fontId="4" fillId="0" borderId="49" xfId="0" applyNumberFormat="1" applyFont="1" applyFill="1" applyBorder="1" applyAlignment="1">
      <alignment horizontal="right" vertical="center" wrapText="1"/>
    </xf>
    <xf numFmtId="49" fontId="4" fillId="0" borderId="34" xfId="0" applyNumberFormat="1" applyFont="1" applyFill="1" applyBorder="1" applyAlignment="1">
      <alignment horizontal="center" vertical="center" wrapText="1"/>
    </xf>
    <xf numFmtId="49" fontId="4" fillId="0" borderId="36" xfId="0" applyNumberFormat="1" applyFont="1" applyFill="1" applyBorder="1" applyAlignment="1">
      <alignment horizontal="right" vertical="center" wrapText="1"/>
    </xf>
    <xf numFmtId="49" fontId="4" fillId="0" borderId="90" xfId="0" applyNumberFormat="1" applyFont="1" applyFill="1" applyBorder="1" applyAlignment="1">
      <alignment horizontal="center" vertical="center" wrapText="1"/>
    </xf>
    <xf numFmtId="164" fontId="4" fillId="0" borderId="98" xfId="0" applyNumberFormat="1" applyFont="1" applyFill="1" applyBorder="1" applyAlignment="1">
      <alignment horizontal="right" vertical="center" wrapText="1"/>
    </xf>
    <xf numFmtId="164" fontId="4" fillId="0" borderId="34" xfId="0" applyNumberFormat="1" applyFont="1" applyFill="1" applyBorder="1" applyAlignment="1">
      <alignment horizontal="center" vertical="center" wrapText="1"/>
    </xf>
    <xf numFmtId="164" fontId="4" fillId="0" borderId="36" xfId="0" applyNumberFormat="1" applyFont="1" applyFill="1" applyBorder="1" applyAlignment="1">
      <alignment horizontal="right" vertical="center" wrapText="1"/>
    </xf>
    <xf numFmtId="49" fontId="4" fillId="0" borderId="99" xfId="0" applyNumberFormat="1" applyFont="1" applyFill="1" applyBorder="1" applyAlignment="1">
      <alignment horizontal="center" vertical="center" wrapText="1"/>
    </xf>
    <xf numFmtId="49" fontId="11" fillId="0" borderId="49" xfId="0" applyNumberFormat="1" applyFont="1" applyFill="1" applyBorder="1" applyAlignment="1" applyProtection="1">
      <alignment horizontal="right" vertical="center" wrapText="1"/>
    </xf>
    <xf numFmtId="0" fontId="11" fillId="0" borderId="34" xfId="0" applyNumberFormat="1" applyFont="1" applyFill="1" applyBorder="1" applyAlignment="1" applyProtection="1">
      <alignment horizontal="center" vertical="center" wrapText="1"/>
    </xf>
    <xf numFmtId="49" fontId="11" fillId="0" borderId="36" xfId="0" applyNumberFormat="1" applyFont="1" applyFill="1" applyBorder="1" applyAlignment="1" applyProtection="1">
      <alignment horizontal="right" vertical="center" wrapText="1"/>
    </xf>
    <xf numFmtId="0" fontId="11" fillId="0" borderId="36" xfId="0" applyNumberFormat="1" applyFont="1" applyFill="1" applyBorder="1" applyAlignment="1" applyProtection="1">
      <alignment horizontal="center" vertical="center" wrapText="1"/>
    </xf>
    <xf numFmtId="49" fontId="4" fillId="0" borderId="37" xfId="0" applyNumberFormat="1" applyFont="1" applyFill="1" applyBorder="1" applyAlignment="1">
      <alignment horizontal="center" vertical="center" wrapText="1"/>
    </xf>
    <xf numFmtId="49" fontId="4" fillId="0" borderId="39" xfId="0" applyNumberFormat="1" applyFont="1" applyFill="1" applyBorder="1" applyAlignment="1">
      <alignment horizontal="right" vertical="center" wrapText="1"/>
    </xf>
    <xf numFmtId="164" fontId="4" fillId="0" borderId="37" xfId="0" applyNumberFormat="1" applyFont="1" applyFill="1" applyBorder="1" applyAlignment="1">
      <alignment horizontal="center" vertical="center" wrapText="1"/>
    </xf>
    <xf numFmtId="167" fontId="4" fillId="0" borderId="39" xfId="0" applyNumberFormat="1" applyFont="1" applyFill="1" applyBorder="1" applyAlignment="1">
      <alignment horizontal="right" vertical="center" wrapText="1"/>
    </xf>
    <xf numFmtId="49" fontId="4" fillId="0" borderId="101" xfId="0" applyNumberFormat="1" applyFont="1" applyFill="1" applyBorder="1" applyAlignment="1">
      <alignment horizontal="center" vertical="center" wrapText="1"/>
    </xf>
    <xf numFmtId="0" fontId="11" fillId="0" borderId="37" xfId="0" applyNumberFormat="1" applyFont="1" applyFill="1" applyBorder="1" applyAlignment="1" applyProtection="1">
      <alignment horizontal="center" vertical="center" wrapText="1"/>
    </xf>
    <xf numFmtId="165" fontId="11" fillId="0" borderId="39" xfId="0" applyNumberFormat="1" applyFont="1" applyFill="1" applyBorder="1" applyAlignment="1" applyProtection="1">
      <alignment horizontal="right" vertical="center" wrapText="1"/>
    </xf>
    <xf numFmtId="0" fontId="11" fillId="0" borderId="39" xfId="0" applyNumberFormat="1" applyFont="1" applyFill="1" applyBorder="1" applyAlignment="1" applyProtection="1">
      <alignment horizontal="center" vertical="center" wrapText="1"/>
    </xf>
    <xf numFmtId="11" fontId="11" fillId="0" borderId="36" xfId="0" applyNumberFormat="1" applyFont="1" applyFill="1" applyBorder="1" applyAlignment="1" applyProtection="1">
      <alignment horizontal="center" vertical="center" wrapText="1"/>
    </xf>
    <xf numFmtId="49" fontId="4" fillId="0" borderId="50" xfId="0" applyNumberFormat="1" applyFont="1" applyFill="1" applyBorder="1" applyAlignment="1">
      <alignment horizontal="right" vertical="center" wrapText="1"/>
    </xf>
    <xf numFmtId="49" fontId="4" fillId="0" borderId="89" xfId="0" applyNumberFormat="1" applyFont="1" applyFill="1" applyBorder="1" applyAlignment="1">
      <alignment vertical="center" wrapText="1"/>
    </xf>
    <xf numFmtId="166" fontId="4" fillId="0" borderId="100" xfId="0" applyNumberFormat="1" applyFont="1" applyFill="1" applyBorder="1" applyAlignment="1">
      <alignment horizontal="right" vertical="center" wrapText="1"/>
    </xf>
    <xf numFmtId="166" fontId="11" fillId="0" borderId="50" xfId="0" applyNumberFormat="1" applyFont="1" applyFill="1" applyBorder="1" applyAlignment="1" applyProtection="1">
      <alignment horizontal="right" vertical="center" wrapText="1"/>
    </xf>
    <xf numFmtId="49" fontId="4" fillId="0" borderId="90" xfId="0" applyNumberFormat="1" applyFont="1" applyFill="1" applyBorder="1" applyAlignment="1">
      <alignment vertical="center" wrapText="1"/>
    </xf>
    <xf numFmtId="11" fontId="11" fillId="0" borderId="34" xfId="0" applyNumberFormat="1" applyFont="1" applyFill="1" applyBorder="1" applyAlignment="1" applyProtection="1">
      <alignment horizontal="center" vertical="center" wrapText="1"/>
    </xf>
    <xf numFmtId="165" fontId="4" fillId="0" borderId="50" xfId="0" applyNumberFormat="1" applyFont="1" applyFill="1" applyBorder="1" applyAlignment="1">
      <alignment horizontal="right" vertical="center" wrapText="1"/>
    </xf>
    <xf numFmtId="165" fontId="11" fillId="0" borderId="50" xfId="0" applyNumberFormat="1" applyFont="1" applyFill="1" applyBorder="1" applyAlignment="1" applyProtection="1">
      <alignment horizontal="right" vertical="center" wrapText="1"/>
    </xf>
    <xf numFmtId="165" fontId="4" fillId="0" borderId="98" xfId="0" applyNumberFormat="1" applyFont="1" applyFill="1" applyBorder="1" applyAlignment="1">
      <alignment horizontal="right" vertical="center" wrapText="1"/>
    </xf>
    <xf numFmtId="165" fontId="4" fillId="0" borderId="100" xfId="0" applyNumberFormat="1" applyFont="1" applyFill="1" applyBorder="1" applyAlignment="1">
      <alignment horizontal="right" vertical="center" wrapText="1"/>
    </xf>
    <xf numFmtId="166" fontId="4" fillId="0" borderId="39" xfId="0" applyNumberFormat="1" applyFont="1" applyFill="1" applyBorder="1" applyAlignment="1">
      <alignment horizontal="right" vertical="center" wrapText="1"/>
    </xf>
    <xf numFmtId="166" fontId="11" fillId="0" borderId="39" xfId="0" applyNumberFormat="1" applyFont="1" applyFill="1" applyBorder="1" applyAlignment="1" applyProtection="1">
      <alignment horizontal="right" vertical="center" wrapText="1"/>
    </xf>
    <xf numFmtId="49" fontId="4" fillId="0" borderId="49" xfId="0" applyNumberFormat="1" applyFont="1" applyFill="1" applyBorder="1" applyAlignment="1">
      <alignment horizontal="right" vertical="center" wrapText="1"/>
    </xf>
    <xf numFmtId="49" fontId="4" fillId="0" borderId="22" xfId="0" applyNumberFormat="1" applyFont="1" applyFill="1" applyBorder="1" applyAlignment="1">
      <alignment horizontal="right" vertical="center" wrapText="1"/>
    </xf>
    <xf numFmtId="49" fontId="4" fillId="0" borderId="20" xfId="0" applyNumberFormat="1" applyFont="1" applyFill="1" applyBorder="1" applyAlignment="1">
      <alignment horizontal="center" vertical="center" wrapText="1"/>
    </xf>
    <xf numFmtId="166" fontId="4" fillId="0" borderId="0" xfId="0" applyNumberFormat="1" applyFont="1" applyFill="1" applyBorder="1" applyAlignment="1">
      <alignment horizontal="right" vertical="center" wrapText="1"/>
    </xf>
    <xf numFmtId="49" fontId="4" fillId="0" borderId="15" xfId="0" applyNumberFormat="1" applyFont="1" applyFill="1" applyBorder="1" applyAlignment="1">
      <alignment horizontal="right" vertical="center" wrapText="1"/>
    </xf>
    <xf numFmtId="49" fontId="4" fillId="0" borderId="31" xfId="0" applyNumberFormat="1" applyFont="1" applyFill="1" applyBorder="1" applyAlignment="1">
      <alignment horizontal="center" vertical="center" wrapText="1"/>
    </xf>
    <xf numFmtId="49" fontId="4" fillId="0" borderId="29" xfId="0" applyNumberFormat="1" applyFont="1" applyFill="1" applyBorder="1" applyAlignment="1">
      <alignment horizontal="right" vertical="center" wrapText="1"/>
    </xf>
    <xf numFmtId="164" fontId="4" fillId="0" borderId="109" xfId="0" applyNumberFormat="1" applyFont="1" applyFill="1" applyBorder="1" applyAlignment="1">
      <alignment horizontal="right" vertical="center" wrapText="1"/>
    </xf>
    <xf numFmtId="164" fontId="4" fillId="0" borderId="31" xfId="0" applyNumberFormat="1" applyFont="1" applyFill="1" applyBorder="1" applyAlignment="1">
      <alignment horizontal="left" vertical="center" wrapText="1"/>
    </xf>
    <xf numFmtId="164" fontId="4" fillId="0" borderId="29" xfId="0" applyNumberFormat="1" applyFont="1" applyFill="1" applyBorder="1" applyAlignment="1">
      <alignment horizontal="right" vertical="center" wrapText="1"/>
    </xf>
    <xf numFmtId="49" fontId="4" fillId="0" borderId="110" xfId="0" applyNumberFormat="1" applyFont="1" applyFill="1" applyBorder="1" applyAlignment="1">
      <alignment horizontal="center" vertical="center" wrapText="1"/>
    </xf>
    <xf numFmtId="49" fontId="11" fillId="0" borderId="15" xfId="0" applyNumberFormat="1" applyFont="1" applyFill="1" applyBorder="1" applyAlignment="1" applyProtection="1">
      <alignment horizontal="right" vertical="center" wrapText="1"/>
    </xf>
    <xf numFmtId="0" fontId="11" fillId="0" borderId="31" xfId="0" applyNumberFormat="1" applyFont="1" applyFill="1" applyBorder="1" applyAlignment="1" applyProtection="1">
      <alignment horizontal="center" vertical="center" wrapText="1"/>
    </xf>
    <xf numFmtId="49" fontId="11" fillId="0" borderId="29" xfId="0" applyNumberFormat="1" applyFont="1" applyFill="1" applyBorder="1" applyAlignment="1" applyProtection="1">
      <alignment horizontal="right" vertical="center" wrapText="1"/>
    </xf>
    <xf numFmtId="0" fontId="11" fillId="0" borderId="29" xfId="0" applyNumberFormat="1" applyFont="1" applyFill="1" applyBorder="1" applyAlignment="1" applyProtection="1">
      <alignment horizontal="center" vertical="center" wrapText="1"/>
    </xf>
    <xf numFmtId="49" fontId="10" fillId="0" borderId="45" xfId="0" applyNumberFormat="1" applyFont="1" applyFill="1" applyBorder="1" applyAlignment="1">
      <alignment horizontal="right" vertical="center" wrapText="1"/>
    </xf>
    <xf numFmtId="49" fontId="10" fillId="0" borderId="43" xfId="0" applyNumberFormat="1" applyFont="1" applyFill="1" applyBorder="1" applyAlignment="1">
      <alignment horizontal="center" vertical="center" wrapText="1"/>
    </xf>
    <xf numFmtId="49" fontId="10" fillId="0" borderId="42" xfId="0" applyNumberFormat="1" applyFont="1" applyFill="1" applyBorder="1" applyAlignment="1">
      <alignment horizontal="right" vertical="center" wrapText="1"/>
    </xf>
    <xf numFmtId="49" fontId="10" fillId="0" borderId="91" xfId="0" applyNumberFormat="1" applyFont="1" applyFill="1" applyBorder="1" applyAlignment="1">
      <alignment horizontal="center" vertical="center" wrapText="1"/>
    </xf>
    <xf numFmtId="49" fontId="10" fillId="0" borderId="102" xfId="0" applyNumberFormat="1" applyFont="1" applyFill="1" applyBorder="1" applyAlignment="1">
      <alignment horizontal="right" vertical="center" wrapText="1"/>
    </xf>
    <xf numFmtId="49" fontId="10" fillId="0" borderId="41" xfId="0" applyNumberFormat="1" applyFont="1" applyFill="1" applyBorder="1" applyAlignment="1">
      <alignment horizontal="center" vertical="center" wrapText="1"/>
    </xf>
    <xf numFmtId="49" fontId="10" fillId="0" borderId="40" xfId="0" applyNumberFormat="1" applyFont="1" applyFill="1" applyBorder="1" applyAlignment="1">
      <alignment horizontal="right" vertical="center" wrapText="1"/>
    </xf>
    <xf numFmtId="49" fontId="10" fillId="0" borderId="90" xfId="0" applyNumberFormat="1" applyFont="1" applyFill="1" applyBorder="1" applyAlignment="1">
      <alignment horizontal="center" vertical="center" wrapText="1"/>
    </xf>
    <xf numFmtId="49" fontId="10" fillId="0" borderId="55" xfId="0" applyNumberFormat="1" applyFont="1" applyFill="1" applyBorder="1" applyAlignment="1">
      <alignment horizontal="right" vertical="center" wrapText="1"/>
    </xf>
    <xf numFmtId="49" fontId="10" fillId="0" borderId="54" xfId="0" applyNumberFormat="1" applyFont="1" applyFill="1" applyBorder="1" applyAlignment="1">
      <alignment vertical="center" wrapText="1"/>
    </xf>
    <xf numFmtId="49" fontId="10" fillId="0" borderId="92" xfId="0" applyNumberFormat="1" applyFont="1" applyFill="1" applyBorder="1" applyAlignment="1">
      <alignment vertical="center" wrapText="1"/>
    </xf>
    <xf numFmtId="166" fontId="10" fillId="0" borderId="103" xfId="0" applyNumberFormat="1" applyFont="1" applyFill="1" applyBorder="1" applyAlignment="1">
      <alignment horizontal="right" vertical="center" wrapText="1"/>
    </xf>
    <xf numFmtId="166" fontId="10" fillId="0" borderId="54" xfId="0" applyNumberFormat="1" applyFont="1" applyFill="1" applyBorder="1" applyAlignment="1">
      <alignment horizontal="center" vertical="center" wrapText="1"/>
    </xf>
    <xf numFmtId="166" fontId="10" fillId="0" borderId="53" xfId="0" applyNumberFormat="1" applyFont="1" applyFill="1" applyBorder="1" applyAlignment="1">
      <alignment horizontal="right" vertical="center" wrapText="1"/>
    </xf>
    <xf numFmtId="49" fontId="10" fillId="0" borderId="92" xfId="0" applyNumberFormat="1" applyFont="1" applyFill="1" applyBorder="1" applyAlignment="1">
      <alignment horizontal="center" vertical="center" wrapText="1"/>
    </xf>
    <xf numFmtId="49" fontId="10" fillId="0" borderId="56" xfId="0" applyNumberFormat="1" applyFont="1" applyFill="1" applyBorder="1" applyAlignment="1">
      <alignment horizontal="right" vertical="center" wrapText="1"/>
    </xf>
    <xf numFmtId="49" fontId="10" fillId="0" borderId="57" xfId="0" applyNumberFormat="1" applyFont="1" applyFill="1" applyBorder="1" applyAlignment="1">
      <alignment vertical="center" wrapText="1"/>
    </xf>
    <xf numFmtId="49" fontId="10" fillId="0" borderId="93" xfId="0" applyNumberFormat="1" applyFont="1" applyFill="1" applyBorder="1" applyAlignment="1">
      <alignment vertical="center" wrapText="1"/>
    </xf>
    <xf numFmtId="166" fontId="3" fillId="0" borderId="104" xfId="0" applyNumberFormat="1" applyFont="1" applyBorder="1"/>
    <xf numFmtId="166" fontId="10" fillId="0" borderId="57" xfId="0" applyNumberFormat="1" applyFont="1" applyFill="1" applyBorder="1" applyAlignment="1">
      <alignment horizontal="center" vertical="center" wrapText="1"/>
    </xf>
    <xf numFmtId="166" fontId="10" fillId="0" borderId="44" xfId="0" applyNumberFormat="1" applyFont="1" applyFill="1" applyBorder="1" applyAlignment="1">
      <alignment horizontal="right" vertical="center" wrapText="1"/>
    </xf>
    <xf numFmtId="49" fontId="10" fillId="0" borderId="93" xfId="0" applyNumberFormat="1" applyFont="1" applyFill="1" applyBorder="1" applyAlignment="1">
      <alignment horizontal="center" vertical="center" wrapText="1"/>
    </xf>
    <xf numFmtId="0" fontId="5" fillId="0" borderId="0" xfId="0" applyFont="1" applyFill="1"/>
    <xf numFmtId="0" fontId="5" fillId="0" borderId="22" xfId="0" applyFont="1" applyFill="1" applyBorder="1" applyAlignment="1">
      <alignment horizontal="center"/>
    </xf>
    <xf numFmtId="0" fontId="5" fillId="0" borderId="0" xfId="0" applyFont="1" applyFill="1" applyBorder="1" applyAlignment="1">
      <alignment horizontal="center" vertical="center"/>
    </xf>
    <xf numFmtId="0" fontId="5" fillId="4" borderId="25" xfId="0" applyFont="1" applyFill="1" applyBorder="1" applyAlignment="1">
      <alignment horizontal="center"/>
    </xf>
    <xf numFmtId="0" fontId="5" fillId="4" borderId="1" xfId="0" applyFont="1" applyFill="1" applyBorder="1" applyAlignment="1">
      <alignment horizontal="center"/>
    </xf>
    <xf numFmtId="0" fontId="5" fillId="0" borderId="0" xfId="0" applyFont="1" applyFill="1" applyAlignment="1">
      <alignment horizontal="center" vertical="center"/>
    </xf>
    <xf numFmtId="0" fontId="5" fillId="0" borderId="0" xfId="0" applyFont="1" applyBorder="1"/>
    <xf numFmtId="0" fontId="4"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0" fillId="0" borderId="1" xfId="0" applyFont="1" applyBorder="1" applyAlignment="1">
      <alignment horizontal="right" vertical="center" wrapText="1"/>
    </xf>
    <xf numFmtId="0" fontId="17"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17" fillId="0" borderId="0" xfId="0" applyFont="1" applyAlignment="1">
      <alignment horizontal="right" vertical="center"/>
    </xf>
    <xf numFmtId="0" fontId="14" fillId="0" borderId="0" xfId="0" applyFont="1" applyBorder="1" applyAlignment="1">
      <alignment horizontal="center" vertical="center"/>
    </xf>
    <xf numFmtId="0" fontId="5" fillId="0" borderId="0" xfId="0" applyFont="1"/>
    <xf numFmtId="0" fontId="2" fillId="0" borderId="0" xfId="0" applyFont="1"/>
    <xf numFmtId="0" fontId="10" fillId="0" borderId="23" xfId="0" applyFont="1" applyBorder="1" applyAlignment="1">
      <alignment horizontal="center" vertical="center" wrapText="1"/>
    </xf>
    <xf numFmtId="3" fontId="10" fillId="0" borderId="25" xfId="0" applyNumberFormat="1" applyFont="1" applyBorder="1" applyAlignment="1">
      <alignment horizontal="right" vertical="center" wrapText="1"/>
    </xf>
    <xf numFmtId="0" fontId="10" fillId="0" borderId="1" xfId="0" applyFont="1" applyBorder="1" applyAlignment="1">
      <alignment horizontal="center" vertical="center" wrapText="1"/>
    </xf>
    <xf numFmtId="3" fontId="10" fillId="0" borderId="60" xfId="0" applyNumberFormat="1" applyFont="1" applyBorder="1" applyAlignment="1">
      <alignment horizontal="right" vertical="center" wrapText="1"/>
    </xf>
    <xf numFmtId="0" fontId="4" fillId="0" borderId="13" xfId="0" applyFont="1" applyBorder="1" applyAlignment="1">
      <alignment horizontal="center" vertical="center" wrapText="1"/>
    </xf>
    <xf numFmtId="170" fontId="4" fillId="0" borderId="28" xfId="0" applyNumberFormat="1" applyFont="1" applyBorder="1" applyAlignment="1">
      <alignment horizontal="center" vertical="center" wrapText="1"/>
    </xf>
    <xf numFmtId="0" fontId="4" fillId="0" borderId="0" xfId="0" applyFont="1" applyAlignment="1">
      <alignment horizontal="center" vertical="center" wrapText="1"/>
    </xf>
    <xf numFmtId="170" fontId="4" fillId="0" borderId="2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0" xfId="0" applyFont="1" applyAlignment="1">
      <alignment horizontal="center" vertical="center" wrapText="1"/>
    </xf>
    <xf numFmtId="0" fontId="5" fillId="0" borderId="65" xfId="0" applyFont="1" applyBorder="1" applyAlignment="1">
      <alignment horizontal="center" vertical="center"/>
    </xf>
    <xf numFmtId="0" fontId="20" fillId="0" borderId="0" xfId="0" applyFont="1" applyFill="1" applyBorder="1"/>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3" borderId="119" xfId="0" applyFont="1" applyFill="1" applyBorder="1" applyAlignment="1">
      <alignment horizontal="left" vertical="center" wrapText="1"/>
    </xf>
    <xf numFmtId="0" fontId="10" fillId="3" borderId="119" xfId="0" applyFont="1" applyFill="1" applyBorder="1" applyAlignment="1">
      <alignment horizontal="center" vertical="center" wrapText="1"/>
    </xf>
    <xf numFmtId="9" fontId="10" fillId="3" borderId="119" xfId="0" applyNumberFormat="1" applyFont="1" applyFill="1" applyBorder="1" applyAlignment="1">
      <alignment horizontal="center" vertical="center" wrapText="1"/>
    </xf>
    <xf numFmtId="0" fontId="4" fillId="3" borderId="0" xfId="0" applyFont="1" applyFill="1" applyBorder="1" applyAlignment="1">
      <alignment horizontal="left" vertical="center"/>
    </xf>
    <xf numFmtId="169"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169"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xf numFmtId="0" fontId="15" fillId="2" borderId="17" xfId="0" applyFont="1" applyFill="1" applyBorder="1" applyAlignment="1">
      <alignment horizontal="left"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6" fillId="2" borderId="20" xfId="0" applyFont="1" applyFill="1" applyBorder="1" applyAlignment="1">
      <alignment vertical="center" wrapText="1"/>
    </xf>
    <xf numFmtId="165" fontId="16" fillId="0" borderId="21" xfId="0" applyNumberFormat="1" applyFont="1" applyBorder="1" applyAlignment="1">
      <alignment horizontal="center" vertical="center" wrapText="1"/>
    </xf>
    <xf numFmtId="165" fontId="16" fillId="0" borderId="22" xfId="0" applyNumberFormat="1" applyFont="1" applyBorder="1" applyAlignment="1">
      <alignment horizontal="center" vertical="center" wrapText="1"/>
    </xf>
    <xf numFmtId="0" fontId="16" fillId="2" borderId="23" xfId="0" applyFont="1" applyFill="1" applyBorder="1" applyAlignment="1">
      <alignment vertical="center" wrapText="1"/>
    </xf>
    <xf numFmtId="165" fontId="16" fillId="0" borderId="24" xfId="0" applyNumberFormat="1" applyFont="1" applyBorder="1" applyAlignment="1">
      <alignment horizontal="center" vertical="center" wrapText="1"/>
    </xf>
    <xf numFmtId="165" fontId="16" fillId="0" borderId="25" xfId="0" applyNumberFormat="1" applyFont="1" applyBorder="1" applyAlignment="1">
      <alignment horizontal="center" vertical="center" wrapText="1"/>
    </xf>
    <xf numFmtId="0" fontId="2" fillId="0" borderId="0" xfId="0" applyFont="1" applyAlignment="1">
      <alignment vertical="center"/>
    </xf>
    <xf numFmtId="0" fontId="14" fillId="0" borderId="10" xfId="0" applyFont="1" applyBorder="1" applyAlignment="1">
      <alignment horizontal="left" vertical="center"/>
    </xf>
    <xf numFmtId="0" fontId="14" fillId="0" borderId="11" xfId="0" applyFont="1" applyBorder="1" applyAlignment="1">
      <alignment horizontal="center" vertical="center"/>
    </xf>
    <xf numFmtId="0" fontId="14" fillId="0" borderId="69" xfId="0" applyFont="1" applyBorder="1" applyAlignment="1">
      <alignment horizontal="center" vertical="center"/>
    </xf>
    <xf numFmtId="0" fontId="8" fillId="0" borderId="70" xfId="0" applyFont="1" applyBorder="1" applyAlignment="1">
      <alignment horizontal="left"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54" xfId="0" applyFont="1" applyBorder="1" applyAlignment="1">
      <alignment horizontal="left" vertical="center"/>
    </xf>
    <xf numFmtId="0" fontId="8" fillId="0" borderId="73"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left" vertical="center"/>
    </xf>
    <xf numFmtId="0" fontId="8" fillId="0" borderId="74" xfId="0" applyFont="1" applyBorder="1" applyAlignment="1">
      <alignment horizontal="center" vertical="center"/>
    </xf>
    <xf numFmtId="0" fontId="8" fillId="0" borderId="56" xfId="0" applyFont="1" applyBorder="1" applyAlignment="1">
      <alignment horizontal="center" vertical="center" wrapText="1"/>
    </xf>
    <xf numFmtId="0" fontId="8" fillId="0" borderId="0" xfId="0" applyFont="1"/>
    <xf numFmtId="0" fontId="14" fillId="0" borderId="0" xfId="0" applyFont="1" applyAlignment="1">
      <alignment horizontal="center" vertical="center"/>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2" borderId="6"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2" fillId="0" borderId="0" xfId="0" applyFont="1" applyAlignment="1">
      <alignment horizontal="center" vertical="center"/>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12" xfId="0" applyFont="1" applyBorder="1" applyAlignment="1">
      <alignment horizontal="left" vertical="center" wrapText="1"/>
    </xf>
    <xf numFmtId="0" fontId="3" fillId="0" borderId="0" xfId="0" applyFont="1" applyAlignment="1">
      <alignment horizontal="center" vertical="center"/>
    </xf>
    <xf numFmtId="0" fontId="7" fillId="0" borderId="12" xfId="0" applyFont="1" applyFill="1" applyBorder="1" applyAlignment="1">
      <alignment horizontal="right" vertical="center"/>
    </xf>
    <xf numFmtId="0" fontId="10" fillId="0" borderId="0" xfId="0" applyFont="1" applyFill="1" applyBorder="1" applyAlignment="1">
      <alignment horizontal="center"/>
    </xf>
    <xf numFmtId="0" fontId="10" fillId="0" borderId="2"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 fillId="0" borderId="0" xfId="0" applyFont="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20" xfId="0" applyFont="1" applyBorder="1" applyAlignment="1">
      <alignment horizontal="center" vertical="center" wrapText="1"/>
    </xf>
    <xf numFmtId="0" fontId="7" fillId="0" borderId="12" xfId="0" applyFont="1" applyBorder="1" applyAlignment="1">
      <alignment horizontal="right" vertical="center"/>
    </xf>
    <xf numFmtId="0" fontId="3" fillId="0" borderId="5" xfId="0" applyFont="1" applyBorder="1" applyAlignment="1">
      <alignment horizontal="center" vertical="center"/>
    </xf>
    <xf numFmtId="0" fontId="3" fillId="0" borderId="30" xfId="0" applyFont="1" applyBorder="1" applyAlignment="1">
      <alignment horizontal="center" vertical="center"/>
    </xf>
    <xf numFmtId="0" fontId="10" fillId="0" borderId="1"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Alignment="1">
      <alignment horizontal="left"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4" xfId="0" applyFont="1" applyFill="1" applyBorder="1" applyAlignment="1">
      <alignment horizontal="center" vertical="center" wrapText="1"/>
    </xf>
    <xf numFmtId="49" fontId="4" fillId="0" borderId="50" xfId="0" applyNumberFormat="1" applyFont="1" applyFill="1" applyBorder="1" applyAlignment="1">
      <alignment horizontal="right" vertical="center" wrapText="1"/>
    </xf>
    <xf numFmtId="49" fontId="4" fillId="0" borderId="49" xfId="0" applyNumberFormat="1" applyFont="1" applyFill="1" applyBorder="1" applyAlignment="1">
      <alignment horizontal="right" vertical="center" wrapText="1"/>
    </xf>
    <xf numFmtId="0" fontId="4" fillId="0" borderId="2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8" xfId="0"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88" xfId="0" applyFont="1" applyFill="1" applyBorder="1" applyAlignment="1">
      <alignment horizontal="center" vertical="center" wrapText="1"/>
    </xf>
    <xf numFmtId="164" fontId="4" fillId="0" borderId="100" xfId="0" applyNumberFormat="1" applyFont="1" applyFill="1" applyBorder="1" applyAlignment="1">
      <alignment horizontal="right" vertical="center" wrapText="1"/>
    </xf>
    <xf numFmtId="164" fontId="4" fillId="0" borderId="98" xfId="0" applyNumberFormat="1" applyFont="1" applyFill="1" applyBorder="1" applyAlignment="1">
      <alignment horizontal="right" vertical="center" wrapText="1"/>
    </xf>
    <xf numFmtId="164" fontId="4" fillId="0" borderId="39" xfId="0" applyNumberFormat="1" applyFont="1" applyFill="1" applyBorder="1" applyAlignment="1">
      <alignment horizontal="right" vertical="center" wrapText="1"/>
    </xf>
    <xf numFmtId="164" fontId="4" fillId="0" borderId="36" xfId="0" applyNumberFormat="1" applyFont="1" applyFill="1" applyBorder="1" applyAlignment="1">
      <alignment horizontal="right" vertical="center" wrapText="1"/>
    </xf>
    <xf numFmtId="49" fontId="4" fillId="0" borderId="101" xfId="0" applyNumberFormat="1" applyFont="1" applyFill="1" applyBorder="1" applyAlignment="1">
      <alignment horizontal="center" vertical="center" wrapText="1"/>
    </xf>
    <xf numFmtId="49" fontId="4" fillId="0" borderId="99" xfId="0" applyNumberFormat="1" applyFont="1" applyFill="1" applyBorder="1" applyAlignment="1">
      <alignment horizontal="center" vertical="center" wrapText="1"/>
    </xf>
    <xf numFmtId="0" fontId="11" fillId="0" borderId="39" xfId="0" applyNumberFormat="1" applyFont="1" applyFill="1" applyBorder="1" applyAlignment="1" applyProtection="1">
      <alignment horizontal="center" vertical="center" wrapText="1"/>
    </xf>
    <xf numFmtId="0" fontId="11" fillId="0" borderId="36" xfId="0" applyNumberFormat="1" applyFont="1" applyFill="1" applyBorder="1" applyAlignment="1" applyProtection="1">
      <alignment horizontal="center" vertical="center" wrapText="1"/>
    </xf>
    <xf numFmtId="164" fontId="11" fillId="0" borderId="39" xfId="0" applyNumberFormat="1" applyFont="1" applyFill="1" applyBorder="1" applyAlignment="1" applyProtection="1">
      <alignment horizontal="right" vertical="center" wrapText="1"/>
    </xf>
    <xf numFmtId="164" fontId="11" fillId="0" borderId="36" xfId="0" applyNumberFormat="1" applyFont="1" applyFill="1" applyBorder="1" applyAlignment="1" applyProtection="1">
      <alignment horizontal="right" vertical="center" wrapText="1"/>
    </xf>
    <xf numFmtId="0" fontId="10" fillId="0" borderId="13" xfId="0" applyFont="1" applyFill="1" applyBorder="1" applyAlignment="1">
      <alignment horizontal="center" vertical="center" wrapText="1"/>
    </xf>
    <xf numFmtId="0" fontId="10" fillId="0" borderId="47" xfId="0" applyFont="1" applyFill="1" applyBorder="1" applyAlignment="1">
      <alignment horizontal="center" vertical="center" wrapText="1"/>
    </xf>
    <xf numFmtId="164" fontId="11" fillId="0" borderId="50" xfId="0" applyNumberFormat="1" applyFont="1" applyFill="1" applyBorder="1" applyAlignment="1" applyProtection="1">
      <alignment horizontal="right" vertical="center" wrapText="1"/>
    </xf>
    <xf numFmtId="164" fontId="11" fillId="0" borderId="49" xfId="0" applyNumberFormat="1" applyFont="1" applyFill="1" applyBorder="1" applyAlignment="1" applyProtection="1">
      <alignment horizontal="right" vertical="center" wrapText="1"/>
    </xf>
    <xf numFmtId="166" fontId="12" fillId="0" borderId="25" xfId="0" applyNumberFormat="1" applyFont="1" applyFill="1" applyBorder="1" applyAlignment="1" applyProtection="1">
      <alignment horizontal="center" vertical="center" wrapText="1"/>
    </xf>
    <xf numFmtId="166" fontId="12" fillId="0" borderId="23" xfId="0" applyNumberFormat="1" applyFont="1" applyFill="1" applyBorder="1" applyAlignment="1" applyProtection="1">
      <alignment horizontal="center" vertical="center" wrapText="1"/>
    </xf>
    <xf numFmtId="166" fontId="12" fillId="0" borderId="1"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2" fillId="0" borderId="52" xfId="0" applyNumberFormat="1" applyFont="1" applyFill="1" applyBorder="1" applyAlignment="1" applyProtection="1">
      <alignment horizontal="center" vertical="center" wrapText="1"/>
    </xf>
    <xf numFmtId="0" fontId="12" fillId="0" borderId="41" xfId="0" applyNumberFormat="1" applyFont="1" applyFill="1" applyBorder="1" applyAlignment="1" applyProtection="1">
      <alignment horizontal="center" vertical="center" wrapText="1"/>
    </xf>
    <xf numFmtId="0" fontId="12" fillId="0" borderId="40" xfId="0" applyNumberFormat="1" applyFont="1" applyFill="1" applyBorder="1" applyAlignment="1" applyProtection="1">
      <alignment horizontal="center" vertical="center" wrapText="1"/>
    </xf>
    <xf numFmtId="166" fontId="12" fillId="0" borderId="105" xfId="0" applyNumberFormat="1" applyFont="1" applyFill="1" applyBorder="1" applyAlignment="1" applyProtection="1">
      <alignment horizontal="center" vertical="center" wrapText="1"/>
    </xf>
    <xf numFmtId="166" fontId="12" fillId="0" borderId="106" xfId="0" applyNumberFormat="1" applyFont="1" applyFill="1" applyBorder="1" applyAlignment="1" applyProtection="1">
      <alignment horizontal="center" vertical="center" wrapText="1"/>
    </xf>
    <xf numFmtId="166" fontId="12" fillId="0" borderId="107" xfId="0" applyNumberFormat="1" applyFont="1" applyFill="1" applyBorder="1" applyAlignment="1" applyProtection="1">
      <alignment horizontal="center" vertical="center" wrapText="1"/>
    </xf>
    <xf numFmtId="166" fontId="12" fillId="0" borderId="108" xfId="0" applyNumberFormat="1" applyFont="1" applyFill="1" applyBorder="1" applyAlignment="1" applyProtection="1">
      <alignment horizontal="center" vertical="center" wrapText="1"/>
    </xf>
    <xf numFmtId="0" fontId="17" fillId="0" borderId="0" xfId="0" applyFont="1" applyAlignment="1">
      <alignment horizontal="right" vertical="center"/>
    </xf>
    <xf numFmtId="0" fontId="7" fillId="0" borderId="123" xfId="0" applyFont="1" applyBorder="1" applyAlignment="1">
      <alignment horizontal="right" vertical="center"/>
    </xf>
    <xf numFmtId="0" fontId="2" fillId="0" borderId="1" xfId="0" applyFont="1" applyBorder="1" applyAlignment="1">
      <alignment horizontal="center" vertical="center" wrapText="1"/>
    </xf>
    <xf numFmtId="0" fontId="7" fillId="0" borderId="0"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18" fillId="0" borderId="0" xfId="0" applyFont="1" applyFill="1" applyBorder="1" applyAlignment="1">
      <alignment horizontal="right" vertical="center"/>
    </xf>
    <xf numFmtId="0" fontId="27" fillId="0" borderId="1" xfId="0" applyFont="1" applyFill="1" applyBorder="1" applyAlignment="1">
      <alignment horizontal="center" vertical="center" wrapText="1"/>
    </xf>
    <xf numFmtId="0" fontId="10" fillId="0" borderId="47" xfId="0" applyFont="1" applyBorder="1" applyAlignment="1">
      <alignment horizontal="center" vertical="center" wrapText="1"/>
    </xf>
    <xf numFmtId="0" fontId="10" fillId="0" borderId="51" xfId="0" applyFont="1" applyBorder="1" applyAlignment="1">
      <alignment horizontal="center" vertical="center" wrapTex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2" xfId="0" applyFont="1" applyBorder="1" applyAlignment="1">
      <alignment horizontal="center" vertical="center"/>
    </xf>
    <xf numFmtId="0" fontId="4" fillId="0" borderId="5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0" xfId="0" applyFont="1" applyBorder="1" applyAlignment="1">
      <alignment horizontal="center" vertical="center" wrapText="1"/>
    </xf>
    <xf numFmtId="165" fontId="4" fillId="0" borderId="22" xfId="0" applyNumberFormat="1" applyFont="1" applyBorder="1" applyAlignment="1">
      <alignment horizontal="right" vertical="center" wrapText="1"/>
    </xf>
    <xf numFmtId="165" fontId="4" fillId="0" borderId="0" xfId="0" applyNumberFormat="1" applyFont="1" applyBorder="1" applyAlignment="1">
      <alignment horizontal="right"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164" fontId="4" fillId="0" borderId="78" xfId="0" applyNumberFormat="1" applyFont="1" applyBorder="1" applyAlignment="1">
      <alignment horizontal="right" vertical="center" wrapText="1"/>
    </xf>
    <xf numFmtId="0" fontId="4" fillId="0" borderId="34" xfId="0" applyFont="1" applyBorder="1" applyAlignment="1">
      <alignment horizontal="center" vertical="center" wrapText="1"/>
    </xf>
    <xf numFmtId="0" fontId="4" fillId="0" borderId="49" xfId="0" applyFont="1" applyBorder="1" applyAlignment="1">
      <alignment horizontal="right" vertical="center" wrapText="1"/>
    </xf>
    <xf numFmtId="0" fontId="4" fillId="0" borderId="36" xfId="0" applyFont="1" applyBorder="1" applyAlignment="1">
      <alignment horizontal="right" vertical="center" wrapText="1"/>
    </xf>
    <xf numFmtId="0" fontId="4" fillId="0" borderId="36" xfId="0" applyFont="1" applyBorder="1" applyAlignment="1">
      <alignment horizontal="center" vertical="center" wrapText="1"/>
    </xf>
    <xf numFmtId="166" fontId="4" fillId="0" borderId="79" xfId="0" applyNumberFormat="1" applyFont="1" applyBorder="1" applyAlignment="1">
      <alignment horizontal="right" vertical="center" wrapText="1"/>
    </xf>
    <xf numFmtId="0" fontId="4" fillId="0" borderId="37" xfId="0" applyFont="1" applyBorder="1" applyAlignment="1">
      <alignment horizontal="center" vertical="center" wrapText="1"/>
    </xf>
    <xf numFmtId="166" fontId="4" fillId="0" borderId="50" xfId="0" applyNumberFormat="1" applyFont="1" applyBorder="1" applyAlignment="1">
      <alignment horizontal="right" vertical="center" wrapText="1"/>
    </xf>
    <xf numFmtId="165" fontId="4" fillId="0" borderId="39" xfId="0" applyNumberFormat="1" applyFont="1" applyBorder="1" applyAlignment="1">
      <alignment horizontal="right" vertical="center" wrapText="1"/>
    </xf>
    <xf numFmtId="0" fontId="4" fillId="0" borderId="39" xfId="0" applyFont="1" applyBorder="1" applyAlignment="1">
      <alignment horizontal="center" vertical="center" wrapText="1"/>
    </xf>
    <xf numFmtId="0" fontId="4" fillId="0" borderId="36" xfId="0" applyFont="1" applyFill="1" applyBorder="1" applyAlignment="1">
      <alignment horizontal="center" vertical="center" wrapText="1"/>
    </xf>
    <xf numFmtId="166" fontId="4" fillId="0" borderId="39" xfId="0" applyNumberFormat="1" applyFont="1" applyBorder="1" applyAlignment="1">
      <alignment horizontal="right" vertical="center" wrapText="1"/>
    </xf>
    <xf numFmtId="49" fontId="4" fillId="0" borderId="78" xfId="0" applyNumberFormat="1" applyFont="1" applyFill="1" applyBorder="1" applyAlignment="1">
      <alignment horizontal="right" vertical="center" wrapText="1"/>
    </xf>
    <xf numFmtId="11" fontId="4" fillId="0" borderId="34" xfId="0" applyNumberFormat="1" applyFont="1" applyBorder="1" applyAlignment="1">
      <alignment horizontal="center" vertical="center" wrapText="1"/>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164" fontId="4" fillId="0" borderId="117" xfId="0" applyNumberFormat="1" applyFont="1" applyBorder="1" applyAlignment="1">
      <alignment horizontal="right" vertical="center" wrapText="1"/>
    </xf>
    <xf numFmtId="0" fontId="4" fillId="0" borderId="113" xfId="0" applyFont="1" applyBorder="1" applyAlignment="1">
      <alignment horizontal="center" vertical="center" wrapText="1"/>
    </xf>
    <xf numFmtId="0" fontId="4" fillId="0" borderId="114" xfId="0" applyFont="1" applyBorder="1" applyAlignment="1">
      <alignment horizontal="right" vertical="center" wrapText="1"/>
    </xf>
    <xf numFmtId="0" fontId="4" fillId="0" borderId="111" xfId="0" applyFont="1" applyBorder="1" applyAlignment="1">
      <alignment horizontal="right" vertical="center" wrapText="1"/>
    </xf>
    <xf numFmtId="0" fontId="4" fillId="0" borderId="111"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12" xfId="0" applyFont="1" applyBorder="1" applyAlignment="1">
      <alignment horizontal="center" vertical="center" wrapText="1"/>
    </xf>
    <xf numFmtId="165" fontId="10" fillId="0" borderId="111" xfId="0" applyNumberFormat="1" applyFont="1" applyBorder="1" applyAlignment="1">
      <alignment horizontal="right" vertical="center" wrapText="1"/>
    </xf>
    <xf numFmtId="165" fontId="10" fillId="0" borderId="114" xfId="0" applyNumberFormat="1" applyFont="1" applyBorder="1" applyAlignment="1">
      <alignment horizontal="right" vertical="center" wrapText="1"/>
    </xf>
    <xf numFmtId="0" fontId="2" fillId="0" borderId="0" xfId="0" applyFont="1" applyBorder="1" applyAlignment="1">
      <alignment horizontal="center" vertical="center"/>
    </xf>
    <xf numFmtId="0" fontId="4" fillId="0" borderId="34" xfId="0" applyFont="1" applyBorder="1" applyAlignment="1">
      <alignment horizontal="center" vertical="center" wrapText="1"/>
    </xf>
    <xf numFmtId="166" fontId="4" fillId="0" borderId="22" xfId="0" applyNumberFormat="1" applyFont="1" applyBorder="1" applyAlignment="1">
      <alignment horizontal="right" vertical="center" wrapText="1"/>
    </xf>
    <xf numFmtId="0" fontId="4" fillId="0" borderId="0" xfId="0" applyFont="1" applyBorder="1" applyAlignment="1">
      <alignment horizontal="left" vertical="center" wrapText="1"/>
    </xf>
    <xf numFmtId="0" fontId="4" fillId="0" borderId="81" xfId="0" applyFont="1" applyBorder="1" applyAlignment="1">
      <alignment horizontal="center" vertical="center" wrapText="1"/>
    </xf>
    <xf numFmtId="0" fontId="4" fillId="0" borderId="52" xfId="0" applyFont="1" applyBorder="1" applyAlignment="1">
      <alignment horizontal="right" vertical="center" wrapText="1"/>
    </xf>
    <xf numFmtId="0" fontId="4" fillId="0" borderId="40" xfId="0" applyFont="1" applyBorder="1" applyAlignment="1">
      <alignment horizontal="left" vertical="center" wrapText="1"/>
    </xf>
    <xf numFmtId="164" fontId="4" fillId="0" borderId="49" xfId="0" applyNumberFormat="1" applyFont="1" applyBorder="1" applyAlignment="1">
      <alignment horizontal="right" vertical="center" wrapText="1"/>
    </xf>
    <xf numFmtId="168" fontId="4" fillId="0" borderId="50" xfId="0" applyNumberFormat="1" applyFont="1" applyBorder="1" applyAlignment="1">
      <alignment horizontal="right" vertical="center" wrapText="1"/>
    </xf>
    <xf numFmtId="164" fontId="4" fillId="0" borderId="49" xfId="0" applyNumberFormat="1" applyFont="1" applyFill="1" applyBorder="1" applyAlignment="1">
      <alignment horizontal="right" vertical="center" wrapText="1"/>
    </xf>
    <xf numFmtId="0" fontId="4" fillId="0" borderId="118" xfId="0" applyFont="1" applyBorder="1" applyAlignment="1">
      <alignment horizontal="center" vertical="center" wrapText="1"/>
    </xf>
    <xf numFmtId="0" fontId="4" fillId="0" borderId="15" xfId="0" applyFont="1" applyBorder="1" applyAlignment="1">
      <alignment horizontal="right" vertical="center" wrapText="1"/>
    </xf>
    <xf numFmtId="0" fontId="4" fillId="0" borderId="29" xfId="0" applyFont="1" applyBorder="1" applyAlignment="1">
      <alignment horizontal="left" vertical="center" wrapText="1"/>
    </xf>
    <xf numFmtId="164" fontId="4" fillId="0" borderId="15" xfId="0" applyNumberFormat="1" applyFont="1" applyBorder="1" applyAlignment="1">
      <alignment horizontal="right" vertical="center" wrapText="1"/>
    </xf>
    <xf numFmtId="0" fontId="4" fillId="0" borderId="29" xfId="0" applyFont="1" applyBorder="1" applyAlignment="1">
      <alignment horizontal="center" vertical="center" wrapText="1"/>
    </xf>
    <xf numFmtId="165" fontId="10" fillId="0" borderId="117" xfId="0" applyNumberFormat="1" applyFont="1" applyBorder="1" applyAlignment="1">
      <alignment horizontal="right" vertical="center" wrapText="1"/>
    </xf>
    <xf numFmtId="0" fontId="7" fillId="0" borderId="12" xfId="0" applyFont="1" applyFill="1" applyBorder="1" applyAlignment="1">
      <alignment horizontal="left" vertical="center"/>
    </xf>
    <xf numFmtId="2" fontId="4" fillId="0" borderId="75"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495300</xdr:colOff>
          <xdr:row>1</xdr:row>
          <xdr:rowOff>47625</xdr:rowOff>
        </xdr:from>
        <xdr:to>
          <xdr:col>12</xdr:col>
          <xdr:colOff>514350</xdr:colOff>
          <xdr:row>19</xdr:row>
          <xdr:rowOff>219075</xdr:rowOff>
        </xdr:to>
        <xdr:pic>
          <xdr:nvPicPr>
            <xdr:cNvPr id="3" name="Imagen 2"/>
            <xdr:cNvPicPr>
              <a:picLocks noChangeAspect="1" noChangeArrowheads="1"/>
              <a:extLst>
                <a:ext uri="{84589F7E-364E-4C9E-8A38-B11213B215E9}">
                  <a14:cameraTool cellRange="$B$3:$E$20" spid="_x0000_s29839"/>
                </a:ext>
              </a:extLst>
            </xdr:cNvPicPr>
          </xdr:nvPicPr>
          <xdr:blipFill>
            <a:blip xmlns:r="http://schemas.openxmlformats.org/officeDocument/2006/relationships" r:embed="rId1"/>
            <a:srcRect/>
            <a:stretch>
              <a:fillRect/>
            </a:stretch>
          </xdr:blipFill>
          <xdr:spPr bwMode="auto">
            <a:xfrm>
              <a:off x="6610350" y="238125"/>
              <a:ext cx="5353050" cy="3857625"/>
            </a:xfrm>
            <a:prstGeom prst="rect">
              <a:avLst/>
            </a:prstGeom>
            <a:noFill/>
            <a:ln w="9525">
              <a:noFill/>
              <a:miter lim="800000"/>
              <a:headEnd/>
              <a:tailEnd/>
            </a:ln>
          </xdr:spPr>
        </xdr:pic>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workbookViewId="0">
      <selection activeCell="B2" sqref="B2:E12"/>
    </sheetView>
  </sheetViews>
  <sheetFormatPr baseColWidth="10" defaultColWidth="11.5703125" defaultRowHeight="12" x14ac:dyDescent="0.2"/>
  <cols>
    <col min="1" max="1" width="11.5703125" style="192"/>
    <col min="2" max="2" width="12.85546875" style="192" customWidth="1"/>
    <col min="3" max="3" width="29.5703125" style="192" customWidth="1"/>
    <col min="4" max="4" width="24.7109375" style="192" customWidth="1"/>
    <col min="5" max="5" width="23" style="192" customWidth="1"/>
    <col min="6" max="16384" width="11.5703125" style="192"/>
  </cols>
  <sheetData>
    <row r="2" spans="2:5" ht="19.5" customHeight="1" x14ac:dyDescent="0.2">
      <c r="B2" s="209" t="s">
        <v>136</v>
      </c>
      <c r="C2" s="209"/>
      <c r="D2" s="209"/>
      <c r="E2" s="209"/>
    </row>
    <row r="3" spans="2:5" ht="6.75" customHeight="1" thickBot="1" x14ac:dyDescent="0.25">
      <c r="B3" s="193"/>
    </row>
    <row r="4" spans="2:5" ht="21" customHeight="1" thickTop="1" thickBot="1" x14ac:dyDescent="0.25">
      <c r="B4" s="194" t="s">
        <v>0</v>
      </c>
      <c r="C4" s="194" t="s">
        <v>1</v>
      </c>
      <c r="D4" s="195" t="s">
        <v>2</v>
      </c>
      <c r="E4" s="196" t="s">
        <v>3</v>
      </c>
    </row>
    <row r="5" spans="2:5" ht="39.75" customHeight="1" thickTop="1" x14ac:dyDescent="0.2">
      <c r="B5" s="197" t="s">
        <v>14</v>
      </c>
      <c r="C5" s="198" t="s">
        <v>4</v>
      </c>
      <c r="D5" s="199" t="s">
        <v>221</v>
      </c>
      <c r="E5" s="200" t="s">
        <v>17</v>
      </c>
    </row>
    <row r="6" spans="2:5" ht="33.6" customHeight="1" x14ac:dyDescent="0.2">
      <c r="B6" s="201" t="s">
        <v>5</v>
      </c>
      <c r="C6" s="202" t="s">
        <v>6</v>
      </c>
      <c r="D6" s="202" t="s">
        <v>7</v>
      </c>
      <c r="E6" s="203" t="s">
        <v>17</v>
      </c>
    </row>
    <row r="7" spans="2:5" ht="34.15" customHeight="1" x14ac:dyDescent="0.2">
      <c r="B7" s="201" t="s">
        <v>8</v>
      </c>
      <c r="C7" s="202" t="s">
        <v>9</v>
      </c>
      <c r="D7" s="202" t="s">
        <v>7</v>
      </c>
      <c r="E7" s="203" t="s">
        <v>17</v>
      </c>
    </row>
    <row r="8" spans="2:5" ht="45.6" customHeight="1" x14ac:dyDescent="0.2">
      <c r="B8" s="201" t="s">
        <v>10</v>
      </c>
      <c r="C8" s="202" t="s">
        <v>11</v>
      </c>
      <c r="D8" s="202" t="s">
        <v>7</v>
      </c>
      <c r="E8" s="204" t="s">
        <v>17</v>
      </c>
    </row>
    <row r="9" spans="2:5" ht="30" customHeight="1" x14ac:dyDescent="0.2">
      <c r="B9" s="210" t="s">
        <v>12</v>
      </c>
      <c r="C9" s="212" t="s">
        <v>222</v>
      </c>
      <c r="D9" s="212" t="s">
        <v>113</v>
      </c>
      <c r="E9" s="129" t="s">
        <v>15</v>
      </c>
    </row>
    <row r="10" spans="2:5" ht="27" customHeight="1" thickBot="1" x14ac:dyDescent="0.25">
      <c r="B10" s="211"/>
      <c r="C10" s="213"/>
      <c r="D10" s="213"/>
      <c r="E10" s="205" t="s">
        <v>16</v>
      </c>
    </row>
    <row r="11" spans="2:5" ht="40.5" customHeight="1" thickTop="1" x14ac:dyDescent="0.2">
      <c r="B11" s="214" t="s">
        <v>223</v>
      </c>
      <c r="C11" s="214"/>
      <c r="D11" s="214"/>
      <c r="E11" s="214"/>
    </row>
    <row r="12" spans="2:5" ht="12.75" customHeight="1" x14ac:dyDescent="0.2">
      <c r="B12" s="288" t="s">
        <v>13</v>
      </c>
      <c r="C12" s="288"/>
      <c r="D12" s="288"/>
      <c r="E12" s="288"/>
    </row>
    <row r="13" spans="2:5" ht="5.25" customHeight="1" x14ac:dyDescent="0.2"/>
  </sheetData>
  <mergeCells count="6">
    <mergeCell ref="B12:E12"/>
    <mergeCell ref="B2:E2"/>
    <mergeCell ref="B9:B10"/>
    <mergeCell ref="C9:C10"/>
    <mergeCell ref="D9:D10"/>
    <mergeCell ref="B11:E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4"/>
  <sheetViews>
    <sheetView showGridLines="0" tabSelected="1" topLeftCell="A6" workbookViewId="0">
      <selection activeCell="D7" sqref="D7"/>
    </sheetView>
  </sheetViews>
  <sheetFormatPr baseColWidth="10" defaultColWidth="11.42578125" defaultRowHeight="15" x14ac:dyDescent="0.25"/>
  <cols>
    <col min="1" max="1" width="11.42578125" style="1"/>
    <col min="2" max="2" width="9.85546875" style="1" customWidth="1"/>
    <col min="3" max="3" width="19.42578125" style="1" customWidth="1"/>
    <col min="4" max="4" width="11.42578125" style="1" customWidth="1"/>
    <col min="5" max="5" width="5.28515625" style="1" customWidth="1"/>
    <col min="6" max="6" width="10.5703125" style="1" customWidth="1"/>
    <col min="7" max="7" width="5.28515625" style="1" customWidth="1"/>
    <col min="8" max="8" width="12.7109375" style="1" customWidth="1"/>
    <col min="9" max="9" width="5.42578125" style="1" customWidth="1"/>
    <col min="10" max="16384" width="11.42578125" style="1"/>
  </cols>
  <sheetData>
    <row r="2" spans="2:9" x14ac:dyDescent="0.25">
      <c r="B2" s="209" t="s">
        <v>173</v>
      </c>
      <c r="C2" s="209"/>
      <c r="D2" s="209"/>
      <c r="E2" s="209"/>
      <c r="F2" s="209"/>
      <c r="G2" s="209"/>
      <c r="H2" s="209"/>
      <c r="I2" s="209"/>
    </row>
    <row r="3" spans="2:9" x14ac:dyDescent="0.25">
      <c r="B3" s="333" t="s">
        <v>227</v>
      </c>
      <c r="C3" s="333"/>
      <c r="D3" s="333"/>
      <c r="E3" s="333"/>
      <c r="F3" s="333"/>
      <c r="G3" s="333"/>
      <c r="H3" s="333"/>
      <c r="I3" s="333"/>
    </row>
    <row r="4" spans="2:9" ht="9.75" customHeight="1" thickBot="1" x14ac:dyDescent="0.3">
      <c r="B4" s="127"/>
      <c r="C4" s="127"/>
      <c r="D4" s="127"/>
      <c r="E4" s="128"/>
    </row>
    <row r="5" spans="2:9" ht="20.25" customHeight="1" thickTop="1" x14ac:dyDescent="0.25">
      <c r="B5" s="221" t="s">
        <v>48</v>
      </c>
      <c r="C5" s="221" t="s">
        <v>18</v>
      </c>
      <c r="D5" s="225" t="s">
        <v>104</v>
      </c>
      <c r="E5" s="226"/>
      <c r="F5" s="226"/>
      <c r="G5" s="226"/>
      <c r="H5" s="226"/>
      <c r="I5" s="226"/>
    </row>
    <row r="6" spans="2:9" ht="20.25" customHeight="1" thickBot="1" x14ac:dyDescent="0.3">
      <c r="B6" s="222"/>
      <c r="C6" s="222"/>
      <c r="D6" s="296" t="s">
        <v>155</v>
      </c>
      <c r="E6" s="297"/>
      <c r="F6" s="298" t="s">
        <v>156</v>
      </c>
      <c r="G6" s="299"/>
      <c r="H6" s="300" t="s">
        <v>157</v>
      </c>
      <c r="I6" s="300"/>
    </row>
    <row r="7" spans="2:9" ht="13.9" customHeight="1" x14ac:dyDescent="0.25">
      <c r="B7" s="301" t="s">
        <v>44</v>
      </c>
      <c r="C7" s="302" t="s">
        <v>105</v>
      </c>
      <c r="D7" s="350">
        <v>2145.3000000000002</v>
      </c>
      <c r="E7" s="303" t="s">
        <v>59</v>
      </c>
      <c r="F7" s="304">
        <v>-2383.85</v>
      </c>
      <c r="G7" s="303" t="s">
        <v>59</v>
      </c>
      <c r="H7" s="305">
        <v>-7528.08</v>
      </c>
      <c r="I7" s="128" t="s">
        <v>59</v>
      </c>
    </row>
    <row r="8" spans="2:9" ht="13.9" customHeight="1" x14ac:dyDescent="0.25">
      <c r="B8" s="306"/>
      <c r="C8" s="307"/>
      <c r="D8" s="308" t="str">
        <f>"(0.03369)"</f>
        <v>(0.03369)</v>
      </c>
      <c r="E8" s="309"/>
      <c r="F8" s="310" t="str">
        <f>"(0.01979)"</f>
        <v>(0.01979)</v>
      </c>
      <c r="G8" s="309"/>
      <c r="H8" s="311" t="str">
        <f>"(0.01185)"</f>
        <v>(0.01185)</v>
      </c>
      <c r="I8" s="312"/>
    </row>
    <row r="9" spans="2:9" ht="13.9" customHeight="1" x14ac:dyDescent="0.25">
      <c r="B9" s="306" t="s">
        <v>33</v>
      </c>
      <c r="C9" s="307" t="s">
        <v>106</v>
      </c>
      <c r="D9" s="313">
        <v>274.04300000000001</v>
      </c>
      <c r="E9" s="314" t="s">
        <v>59</v>
      </c>
      <c r="F9" s="315">
        <v>157.70099999999999</v>
      </c>
      <c r="G9" s="314" t="s">
        <v>59</v>
      </c>
      <c r="H9" s="316">
        <v>2097.58</v>
      </c>
      <c r="I9" s="317" t="s">
        <v>59</v>
      </c>
    </row>
    <row r="10" spans="2:9" ht="13.9" customHeight="1" x14ac:dyDescent="0.25">
      <c r="B10" s="306"/>
      <c r="C10" s="307"/>
      <c r="D10" s="308" t="str">
        <f>"(0.00328)"</f>
        <v>(0.00328)</v>
      </c>
      <c r="E10" s="309"/>
      <c r="F10" s="84" t="s">
        <v>154</v>
      </c>
      <c r="G10" s="50"/>
      <c r="H10" s="53" t="s">
        <v>108</v>
      </c>
      <c r="I10" s="318"/>
    </row>
    <row r="11" spans="2:9" ht="13.9" customHeight="1" x14ac:dyDescent="0.25">
      <c r="B11" s="306" t="s">
        <v>37</v>
      </c>
      <c r="C11" s="307" t="s">
        <v>107</v>
      </c>
      <c r="D11" s="313">
        <v>6.10372</v>
      </c>
      <c r="E11" s="314" t="s">
        <v>59</v>
      </c>
      <c r="F11" s="315">
        <v>7.3575400000000002</v>
      </c>
      <c r="G11" s="314" t="s">
        <v>59</v>
      </c>
      <c r="H11" s="319">
        <v>2.6096699999999999</v>
      </c>
      <c r="I11" s="317" t="s">
        <v>59</v>
      </c>
    </row>
    <row r="12" spans="2:9" ht="13.9" customHeight="1" x14ac:dyDescent="0.25">
      <c r="B12" s="306"/>
      <c r="C12" s="307"/>
      <c r="D12" s="320" t="s">
        <v>108</v>
      </c>
      <c r="E12" s="309"/>
      <c r="F12" s="310" t="str">
        <f>"(0.00001)"</f>
        <v>(0.00001)</v>
      </c>
      <c r="G12" s="309"/>
      <c r="H12" s="311" t="str">
        <f>"(0.026778)"</f>
        <v>(0.026778)</v>
      </c>
      <c r="I12" s="312"/>
    </row>
    <row r="13" spans="2:9" ht="13.9" customHeight="1" x14ac:dyDescent="0.25">
      <c r="B13" s="306" t="s">
        <v>36</v>
      </c>
      <c r="C13" s="307" t="s">
        <v>8</v>
      </c>
      <c r="D13" s="313">
        <v>1.6940900000000001</v>
      </c>
      <c r="E13" s="314" t="s">
        <v>59</v>
      </c>
      <c r="F13" s="315">
        <v>2.0908199999999999</v>
      </c>
      <c r="G13" s="314" t="s">
        <v>59</v>
      </c>
      <c r="H13" s="319">
        <v>1.26902</v>
      </c>
      <c r="I13" s="317" t="s">
        <v>59</v>
      </c>
    </row>
    <row r="14" spans="2:9" ht="13.9" customHeight="1" x14ac:dyDescent="0.25">
      <c r="B14" s="306"/>
      <c r="C14" s="307"/>
      <c r="D14" s="308" t="str">
        <f>"(0.00001)"</f>
        <v>(0.00001)</v>
      </c>
      <c r="E14" s="309"/>
      <c r="F14" s="84" t="s">
        <v>108</v>
      </c>
      <c r="G14" s="50"/>
      <c r="H14" s="53" t="s">
        <v>112</v>
      </c>
      <c r="I14" s="318"/>
    </row>
    <row r="15" spans="2:9" ht="13.9" customHeight="1" x14ac:dyDescent="0.25">
      <c r="B15" s="306" t="s">
        <v>39</v>
      </c>
      <c r="C15" s="307" t="s">
        <v>51</v>
      </c>
      <c r="D15" s="313">
        <v>6.4230999999999998</v>
      </c>
      <c r="E15" s="314" t="s">
        <v>59</v>
      </c>
      <c r="F15" s="315">
        <v>21.669899999999998</v>
      </c>
      <c r="G15" s="314" t="s">
        <v>59</v>
      </c>
      <c r="H15" s="319">
        <v>70.248099999999994</v>
      </c>
      <c r="I15" s="317" t="s">
        <v>59</v>
      </c>
    </row>
    <row r="16" spans="2:9" ht="13.9" customHeight="1" x14ac:dyDescent="0.25">
      <c r="B16" s="306"/>
      <c r="C16" s="307"/>
      <c r="D16" s="308" t="str">
        <f>"(0.00037)"</f>
        <v>(0.00037)</v>
      </c>
      <c r="E16" s="309"/>
      <c r="F16" s="310" t="str">
        <f>"(0.00693)"</f>
        <v>(0.00693)</v>
      </c>
      <c r="G16" s="309"/>
      <c r="H16" s="311" t="str">
        <f>"(0.00001)"</f>
        <v>(0.00001)</v>
      </c>
      <c r="I16" s="312"/>
    </row>
    <row r="17" spans="2:18" ht="13.9" customHeight="1" x14ac:dyDescent="0.25">
      <c r="B17" s="306" t="s">
        <v>38</v>
      </c>
      <c r="C17" s="307" t="s">
        <v>52</v>
      </c>
      <c r="D17" s="313">
        <v>-363.67</v>
      </c>
      <c r="E17" s="314" t="s">
        <v>59</v>
      </c>
      <c r="F17" s="315">
        <v>358.85</v>
      </c>
      <c r="G17" s="314" t="s">
        <v>59</v>
      </c>
      <c r="H17" s="319">
        <v>-70.808000000000007</v>
      </c>
      <c r="I17" s="317"/>
    </row>
    <row r="18" spans="2:18" ht="13.9" customHeight="1" x14ac:dyDescent="0.25">
      <c r="B18" s="306"/>
      <c r="C18" s="307"/>
      <c r="D18" s="308" t="str">
        <f>"(0.0000666)"</f>
        <v>(0.0000666)</v>
      </c>
      <c r="E18" s="321"/>
      <c r="F18" s="310" t="str">
        <f>"(0.0256)"</f>
        <v>(0.0256)</v>
      </c>
      <c r="G18" s="309"/>
      <c r="H18" s="311" t="str">
        <f>"(0.89004)"</f>
        <v>(0.89004)</v>
      </c>
      <c r="I18" s="312"/>
    </row>
    <row r="19" spans="2:18" ht="13.9" customHeight="1" x14ac:dyDescent="0.25">
      <c r="B19" s="306" t="s">
        <v>34</v>
      </c>
      <c r="C19" s="307" t="s">
        <v>23</v>
      </c>
      <c r="D19" s="313">
        <v>-58.5092</v>
      </c>
      <c r="E19" s="314" t="s">
        <v>59</v>
      </c>
      <c r="F19" s="315">
        <v>-14.302300000000001</v>
      </c>
      <c r="G19" s="314" t="s">
        <v>59</v>
      </c>
      <c r="H19" s="319">
        <v>-26.061699999999998</v>
      </c>
      <c r="I19" s="317" t="s">
        <v>59</v>
      </c>
    </row>
    <row r="20" spans="2:18" ht="13.9" customHeight="1" x14ac:dyDescent="0.25">
      <c r="B20" s="306"/>
      <c r="C20" s="307"/>
      <c r="D20" s="308" t="str">
        <f>"(0.002115)"</f>
        <v>(0.002115)</v>
      </c>
      <c r="E20" s="309"/>
      <c r="F20" s="310" t="str">
        <f>"(0.46925)"</f>
        <v>(0.46925)</v>
      </c>
      <c r="G20" s="309"/>
      <c r="H20" s="311" t="str">
        <f>"(0.04078)"</f>
        <v>(0.04078)</v>
      </c>
      <c r="I20" s="312"/>
    </row>
    <row r="21" spans="2:18" ht="13.9" customHeight="1" x14ac:dyDescent="0.25">
      <c r="B21" s="306" t="s">
        <v>35</v>
      </c>
      <c r="C21" s="307" t="s">
        <v>58</v>
      </c>
      <c r="D21" s="313">
        <v>14.764900000000001</v>
      </c>
      <c r="E21" s="314" t="s">
        <v>59</v>
      </c>
      <c r="F21" s="315">
        <v>38.2652</v>
      </c>
      <c r="G21" s="314" t="s">
        <v>59</v>
      </c>
      <c r="H21" s="319">
        <v>117.907</v>
      </c>
      <c r="I21" s="317" t="s">
        <v>59</v>
      </c>
    </row>
    <row r="22" spans="2:18" ht="13.9" customHeight="1" x14ac:dyDescent="0.25">
      <c r="B22" s="322"/>
      <c r="C22" s="323"/>
      <c r="D22" s="324" t="str">
        <f>"(0.0469)"</f>
        <v>(0.0469)</v>
      </c>
      <c r="E22" s="325"/>
      <c r="F22" s="326" t="str">
        <f>"(0.01235)"</f>
        <v>(0.01235)</v>
      </c>
      <c r="G22" s="325"/>
      <c r="H22" s="327" t="str">
        <f>"(0.00130)"</f>
        <v>(0.00130)</v>
      </c>
      <c r="I22" s="328"/>
    </row>
    <row r="23" spans="2:18" ht="16.5" customHeight="1" x14ac:dyDescent="0.25">
      <c r="B23" s="329" t="s">
        <v>226</v>
      </c>
      <c r="C23" s="330"/>
      <c r="D23" s="331">
        <v>0.876</v>
      </c>
      <c r="E23" s="325"/>
      <c r="F23" s="332">
        <v>0.76800000000000002</v>
      </c>
      <c r="G23" s="325"/>
      <c r="H23" s="331">
        <v>0.84099999999999997</v>
      </c>
      <c r="I23" s="328"/>
    </row>
    <row r="24" spans="2:18" ht="22.5" customHeight="1" thickBot="1" x14ac:dyDescent="0.3">
      <c r="B24" s="227" t="s">
        <v>163</v>
      </c>
      <c r="C24" s="228"/>
      <c r="D24" s="130">
        <v>123</v>
      </c>
      <c r="E24" s="139"/>
      <c r="F24" s="230">
        <v>102</v>
      </c>
      <c r="G24" s="231"/>
      <c r="H24" s="227">
        <v>225</v>
      </c>
      <c r="I24" s="227"/>
    </row>
    <row r="25" spans="2:18" ht="21.75" customHeight="1" thickTop="1" x14ac:dyDescent="0.25">
      <c r="B25" s="292" t="s">
        <v>224</v>
      </c>
      <c r="C25" s="132"/>
      <c r="D25" s="132"/>
      <c r="E25" s="192"/>
      <c r="F25" s="192"/>
      <c r="G25" s="192"/>
      <c r="H25" s="192"/>
      <c r="I25" s="192"/>
    </row>
    <row r="26" spans="2:18" ht="18.75" customHeight="1" x14ac:dyDescent="0.25">
      <c r="B26" s="293" t="s">
        <v>109</v>
      </c>
      <c r="C26" s="293"/>
      <c r="D26" s="293"/>
      <c r="E26" s="293"/>
      <c r="F26" s="293"/>
      <c r="G26" s="293"/>
      <c r="H26" s="293"/>
      <c r="I26" s="293"/>
    </row>
    <row r="27" spans="2:18" x14ac:dyDescent="0.25">
      <c r="B27" s="134"/>
      <c r="C27" s="134"/>
      <c r="D27" s="134"/>
    </row>
    <row r="28" spans="2:18" x14ac:dyDescent="0.25">
      <c r="B28" s="209" t="s">
        <v>174</v>
      </c>
      <c r="C28" s="209"/>
      <c r="D28" s="209"/>
      <c r="E28" s="209"/>
      <c r="F28" s="209"/>
      <c r="G28" s="209"/>
      <c r="H28" s="209"/>
      <c r="I28" s="209"/>
    </row>
    <row r="29" spans="2:18" ht="15.75" customHeight="1" x14ac:dyDescent="0.25">
      <c r="B29" s="333" t="s">
        <v>228</v>
      </c>
      <c r="C29" s="333"/>
      <c r="D29" s="333"/>
      <c r="E29" s="333"/>
      <c r="F29" s="333"/>
      <c r="G29" s="333"/>
      <c r="H29" s="333"/>
      <c r="I29" s="333"/>
    </row>
    <row r="30" spans="2:18" ht="8.25" customHeight="1" thickBot="1" x14ac:dyDescent="0.3">
      <c r="B30" s="136"/>
      <c r="C30" s="136"/>
      <c r="D30" s="136"/>
      <c r="E30" s="136"/>
    </row>
    <row r="31" spans="2:18" ht="18" customHeight="1" thickTop="1" x14ac:dyDescent="0.25">
      <c r="B31" s="221" t="s">
        <v>48</v>
      </c>
      <c r="C31" s="221" t="s">
        <v>18</v>
      </c>
      <c r="D31" s="225" t="s">
        <v>104</v>
      </c>
      <c r="E31" s="226"/>
      <c r="F31" s="226"/>
      <c r="G31" s="226"/>
      <c r="H31" s="226"/>
      <c r="I31" s="226"/>
    </row>
    <row r="32" spans="2:18" s="137" customFormat="1" ht="16.5" customHeight="1" thickBot="1" x14ac:dyDescent="0.25">
      <c r="B32" s="222"/>
      <c r="C32" s="222"/>
      <c r="D32" s="296" t="s">
        <v>155</v>
      </c>
      <c r="E32" s="297"/>
      <c r="F32" s="298" t="s">
        <v>156</v>
      </c>
      <c r="G32" s="299"/>
      <c r="H32" s="300" t="s">
        <v>157</v>
      </c>
      <c r="I32" s="300"/>
      <c r="R32" s="137">
        <f>24/17</f>
        <v>1.411764705882353</v>
      </c>
    </row>
    <row r="33" spans="2:9" s="137" customFormat="1" ht="13.9" customHeight="1" x14ac:dyDescent="0.2">
      <c r="B33" s="334" t="s">
        <v>44</v>
      </c>
      <c r="C33" s="334" t="s">
        <v>105</v>
      </c>
      <c r="D33" s="335">
        <v>-1.5158</v>
      </c>
      <c r="E33" s="336" t="s">
        <v>59</v>
      </c>
      <c r="F33" s="335">
        <v>0.52551999999999999</v>
      </c>
      <c r="G33" s="128" t="s">
        <v>59</v>
      </c>
      <c r="H33" s="335">
        <v>-0.4637</v>
      </c>
      <c r="I33" s="128" t="s">
        <v>59</v>
      </c>
    </row>
    <row r="34" spans="2:9" s="137" customFormat="1" ht="13.9" customHeight="1" x14ac:dyDescent="0.2">
      <c r="B34" s="337"/>
      <c r="C34" s="337"/>
      <c r="D34" s="338" t="str">
        <f>"(0.031208)"</f>
        <v>(0.031208)</v>
      </c>
      <c r="E34" s="339"/>
      <c r="F34" s="340" t="str">
        <f>"(0.04476)"</f>
        <v>(0.04476)</v>
      </c>
      <c r="G34" s="312"/>
      <c r="H34" s="340" t="str">
        <f>"(0.04263)"</f>
        <v>(0.04263)</v>
      </c>
      <c r="I34" s="312"/>
    </row>
    <row r="35" spans="2:9" s="137" customFormat="1" ht="13.9" customHeight="1" x14ac:dyDescent="0.2">
      <c r="B35" s="337" t="s">
        <v>32</v>
      </c>
      <c r="C35" s="337" t="s">
        <v>110</v>
      </c>
      <c r="D35" s="335">
        <v>4.7264999999999997</v>
      </c>
      <c r="E35" s="336" t="s">
        <v>59</v>
      </c>
      <c r="F35" s="315">
        <v>4.0340000000000003E-3</v>
      </c>
      <c r="G35" s="317" t="s">
        <v>59</v>
      </c>
      <c r="H35" s="341">
        <v>4.3305E-5</v>
      </c>
      <c r="I35" s="317" t="s">
        <v>59</v>
      </c>
    </row>
    <row r="36" spans="2:9" s="137" customFormat="1" ht="13.9" customHeight="1" x14ac:dyDescent="0.2">
      <c r="B36" s="337"/>
      <c r="C36" s="337"/>
      <c r="D36" s="338" t="str">
        <f>"(0.00009)"</f>
        <v>(0.00009)</v>
      </c>
      <c r="E36" s="339"/>
      <c r="F36" s="340" t="str">
        <f>"(0.00018)"</f>
        <v>(0.00018)</v>
      </c>
      <c r="G36" s="312"/>
      <c r="H36" s="340" t="str">
        <f>"(0.00001)"</f>
        <v>(0.00001)</v>
      </c>
      <c r="I36" s="312"/>
    </row>
    <row r="37" spans="2:9" s="137" customFormat="1" ht="13.9" customHeight="1" x14ac:dyDescent="0.2">
      <c r="B37" s="337" t="s">
        <v>34</v>
      </c>
      <c r="C37" s="337" t="s">
        <v>23</v>
      </c>
      <c r="D37" s="335">
        <v>-1.7160000000000002E-2</v>
      </c>
      <c r="E37" s="336"/>
      <c r="F37" s="315">
        <v>-6.9101999999999997E-2</v>
      </c>
      <c r="G37" s="317" t="s">
        <v>153</v>
      </c>
      <c r="H37" s="315">
        <v>-1.235E-2</v>
      </c>
      <c r="I37" s="317"/>
    </row>
    <row r="38" spans="2:9" s="137" customFormat="1" ht="13.9" customHeight="1" x14ac:dyDescent="0.2">
      <c r="B38" s="337"/>
      <c r="C38" s="337"/>
      <c r="D38" s="338" t="str">
        <f>"(0.07193)"</f>
        <v>(0.07193)</v>
      </c>
      <c r="E38" s="339"/>
      <c r="F38" s="340" t="str">
        <f>"(0.03504)"</f>
        <v>(0.03504)</v>
      </c>
      <c r="G38" s="312"/>
      <c r="H38" s="340" t="str">
        <f>"(0.04403)"</f>
        <v>(0.04403)</v>
      </c>
      <c r="I38" s="312"/>
    </row>
    <row r="39" spans="2:9" s="137" customFormat="1" ht="13.9" customHeight="1" x14ac:dyDescent="0.2">
      <c r="B39" s="337" t="s">
        <v>40</v>
      </c>
      <c r="C39" s="337" t="s">
        <v>54</v>
      </c>
      <c r="D39" s="335">
        <v>2.4670000000000001E-2</v>
      </c>
      <c r="E39" s="336" t="s">
        <v>59</v>
      </c>
      <c r="F39" s="315">
        <v>1.6473000000000002E-2</v>
      </c>
      <c r="G39" s="317"/>
      <c r="H39" s="315">
        <v>2.1669999999999998E-2</v>
      </c>
      <c r="I39" s="317"/>
    </row>
    <row r="40" spans="2:9" s="137" customFormat="1" ht="13.9" customHeight="1" x14ac:dyDescent="0.2">
      <c r="B40" s="337"/>
      <c r="C40" s="337"/>
      <c r="D40" s="338" t="str">
        <f>"(0.00726)"</f>
        <v>(0.00726)</v>
      </c>
      <c r="E40" s="339"/>
      <c r="F40" s="340" t="str">
        <f>"(0.04741)"</f>
        <v>(0.04741)</v>
      </c>
      <c r="G40" s="312"/>
      <c r="H40" s="340" t="str">
        <f>"(0.04403)"</f>
        <v>(0.04403)</v>
      </c>
      <c r="I40" s="312"/>
    </row>
    <row r="41" spans="2:9" s="137" customFormat="1" ht="13.9" customHeight="1" x14ac:dyDescent="0.2">
      <c r="B41" s="337" t="s">
        <v>43</v>
      </c>
      <c r="C41" s="337" t="s">
        <v>111</v>
      </c>
      <c r="D41" s="335">
        <v>3.2859999999999999E-3</v>
      </c>
      <c r="E41" s="336"/>
      <c r="F41" s="315">
        <v>1.111E-2</v>
      </c>
      <c r="G41" s="317"/>
      <c r="H41" s="315">
        <v>2.3289999999999999E-3</v>
      </c>
      <c r="I41" s="317"/>
    </row>
    <row r="42" spans="2:9" s="137" customFormat="1" ht="13.9" customHeight="1" x14ac:dyDescent="0.2">
      <c r="B42" s="337"/>
      <c r="C42" s="337"/>
      <c r="D42" s="338" t="str">
        <f>"(0.05708)"</f>
        <v>(0.05708)</v>
      </c>
      <c r="E42" s="339"/>
      <c r="F42" s="342" t="str">
        <f>"(0.02247)"</f>
        <v>(0.02247)</v>
      </c>
      <c r="G42" s="312"/>
      <c r="H42" s="342" t="str">
        <f>"(0.53035)"</f>
        <v>(0.53035)</v>
      </c>
      <c r="I42" s="312"/>
    </row>
    <row r="43" spans="2:9" s="137" customFormat="1" ht="13.9" customHeight="1" x14ac:dyDescent="0.2">
      <c r="B43" s="337" t="s">
        <v>41</v>
      </c>
      <c r="C43" s="337" t="s">
        <v>56</v>
      </c>
      <c r="D43" s="335">
        <v>3.6584999999999999E-2</v>
      </c>
      <c r="E43" s="336" t="s">
        <v>59</v>
      </c>
      <c r="F43" s="341">
        <v>2.4510000000000001E-3</v>
      </c>
      <c r="G43" s="317"/>
      <c r="H43" s="315">
        <v>2.6929999999999999E-2</v>
      </c>
      <c r="I43" s="317" t="s">
        <v>59</v>
      </c>
    </row>
    <row r="44" spans="2:9" s="137" customFormat="1" ht="13.9" customHeight="1" x14ac:dyDescent="0.2">
      <c r="B44" s="337"/>
      <c r="C44" s="337"/>
      <c r="D44" s="338" t="str">
        <f>"(0.00775)"</f>
        <v>(0.00775)</v>
      </c>
      <c r="E44" s="339"/>
      <c r="F44" s="340" t="str">
        <f>"(0.00176)"</f>
        <v>(0.00176)</v>
      </c>
      <c r="G44" s="312"/>
      <c r="H44" s="340" t="str">
        <f>"(0.00018)"</f>
        <v>(0.00018)</v>
      </c>
      <c r="I44" s="312"/>
    </row>
    <row r="45" spans="2:9" s="137" customFormat="1" ht="13.9" customHeight="1" x14ac:dyDescent="0.2">
      <c r="B45" s="337" t="s">
        <v>42</v>
      </c>
      <c r="C45" s="337" t="s">
        <v>57</v>
      </c>
      <c r="D45" s="335">
        <v>4.7499999999999999E-3</v>
      </c>
      <c r="E45" s="336"/>
      <c r="F45" s="315">
        <v>6.9670000000000001E-3</v>
      </c>
      <c r="G45" s="317"/>
      <c r="H45" s="315">
        <v>5.3334999999999997E-3</v>
      </c>
      <c r="I45" s="317"/>
    </row>
    <row r="46" spans="2:9" s="137" customFormat="1" ht="13.9" customHeight="1" x14ac:dyDescent="0.2">
      <c r="B46" s="337"/>
      <c r="C46" s="337"/>
      <c r="D46" s="338" t="str">
        <f>"(0.006237)"</f>
        <v>(0.006237)</v>
      </c>
      <c r="E46" s="339"/>
      <c r="F46" s="340" t="str">
        <f>"(0.36395)"</f>
        <v>(0.36395)</v>
      </c>
      <c r="G46" s="312"/>
      <c r="H46" s="340" t="str">
        <f>"(0.038815)"</f>
        <v>(0.038815)</v>
      </c>
      <c r="I46" s="312"/>
    </row>
    <row r="47" spans="2:9" s="137" customFormat="1" ht="13.9" customHeight="1" x14ac:dyDescent="0.2">
      <c r="B47" s="337" t="s">
        <v>35</v>
      </c>
      <c r="C47" s="337" t="s">
        <v>58</v>
      </c>
      <c r="D47" s="335">
        <v>1.176E-2</v>
      </c>
      <c r="E47" s="336"/>
      <c r="F47" s="335">
        <v>1.7481E-2</v>
      </c>
      <c r="G47" s="128"/>
      <c r="H47" s="335">
        <v>1.7559999999999999E-2</v>
      </c>
      <c r="I47" s="128"/>
    </row>
    <row r="48" spans="2:9" s="138" customFormat="1" ht="18" customHeight="1" x14ac:dyDescent="0.2">
      <c r="B48" s="343"/>
      <c r="C48" s="343"/>
      <c r="D48" s="344" t="str">
        <f>"(0.04275)"</f>
        <v>(0.04275)</v>
      </c>
      <c r="E48" s="345"/>
      <c r="F48" s="346" t="str">
        <f>"(0.01834)"</f>
        <v>(0.01834)</v>
      </c>
      <c r="G48" s="347"/>
      <c r="H48" s="346" t="str">
        <f>"(0.01784)"</f>
        <v>(0.01784)</v>
      </c>
      <c r="I48" s="347"/>
    </row>
    <row r="49" spans="2:9" ht="19.5" customHeight="1" x14ac:dyDescent="0.25">
      <c r="B49" s="329" t="s">
        <v>226</v>
      </c>
      <c r="C49" s="330"/>
      <c r="D49" s="348">
        <v>0.86099999999999999</v>
      </c>
      <c r="E49" s="328"/>
      <c r="F49" s="348">
        <v>0.76300000000000001</v>
      </c>
      <c r="G49" s="328"/>
      <c r="H49" s="348">
        <v>0.877</v>
      </c>
      <c r="I49" s="328"/>
    </row>
    <row r="50" spans="2:9" ht="15.75" thickBot="1" x14ac:dyDescent="0.3">
      <c r="B50" s="227" t="s">
        <v>158</v>
      </c>
      <c r="C50" s="229"/>
      <c r="D50" s="130">
        <v>123</v>
      </c>
      <c r="E50" s="141"/>
      <c r="F50" s="140">
        <v>102</v>
      </c>
      <c r="G50" s="141"/>
      <c r="H50" s="142">
        <v>225</v>
      </c>
      <c r="I50" s="141"/>
    </row>
    <row r="51" spans="2:9" ht="15.75" customHeight="1" thickTop="1" x14ac:dyDescent="0.25">
      <c r="B51" s="131" t="s">
        <v>191</v>
      </c>
      <c r="C51" s="134"/>
      <c r="D51" s="134"/>
    </row>
    <row r="52" spans="2:9" ht="13.5" customHeight="1" x14ac:dyDescent="0.25">
      <c r="B52" s="134"/>
      <c r="C52" s="134"/>
      <c r="D52" s="134"/>
      <c r="H52" s="134"/>
      <c r="I52" s="135" t="s">
        <v>109</v>
      </c>
    </row>
    <row r="53" spans="2:9" x14ac:dyDescent="0.25">
      <c r="B53" s="134"/>
      <c r="C53" s="134"/>
      <c r="D53" s="134"/>
    </row>
    <row r="54" spans="2:9" x14ac:dyDescent="0.25">
      <c r="B54" s="134"/>
      <c r="C54" s="134"/>
      <c r="D54" s="134"/>
    </row>
    <row r="55" spans="2:9" x14ac:dyDescent="0.25">
      <c r="B55" s="134"/>
      <c r="C55" s="134"/>
      <c r="D55" s="134"/>
    </row>
    <row r="56" spans="2:9" x14ac:dyDescent="0.25">
      <c r="B56" s="134"/>
      <c r="C56" s="134"/>
      <c r="D56" s="134"/>
    </row>
    <row r="57" spans="2:9" x14ac:dyDescent="0.25">
      <c r="B57" s="134"/>
      <c r="C57" s="134"/>
      <c r="D57" s="134"/>
    </row>
    <row r="58" spans="2:9" x14ac:dyDescent="0.25">
      <c r="B58" s="134"/>
      <c r="C58" s="134"/>
      <c r="D58" s="134"/>
    </row>
    <row r="59" spans="2:9" x14ac:dyDescent="0.25">
      <c r="B59" s="134"/>
      <c r="C59" s="134"/>
      <c r="D59" s="134"/>
    </row>
    <row r="60" spans="2:9" x14ac:dyDescent="0.25">
      <c r="B60" s="134"/>
      <c r="C60" s="134"/>
      <c r="D60" s="134"/>
    </row>
    <row r="61" spans="2:9" x14ac:dyDescent="0.25">
      <c r="B61" s="134"/>
      <c r="C61" s="134"/>
      <c r="D61" s="134"/>
    </row>
    <row r="62" spans="2:9" x14ac:dyDescent="0.25">
      <c r="B62" s="134"/>
      <c r="C62" s="134"/>
      <c r="D62" s="134"/>
    </row>
    <row r="64" spans="2:9" x14ac:dyDescent="0.25">
      <c r="B64" s="134"/>
      <c r="C64" s="134"/>
      <c r="D64" s="134"/>
    </row>
  </sheetData>
  <mergeCells count="55">
    <mergeCell ref="B50:C50"/>
    <mergeCell ref="F6:G6"/>
    <mergeCell ref="H6:I6"/>
    <mergeCell ref="F24:G24"/>
    <mergeCell ref="H24:I24"/>
    <mergeCell ref="B5:B6"/>
    <mergeCell ref="C5:C6"/>
    <mergeCell ref="B31:B32"/>
    <mergeCell ref="C31:C32"/>
    <mergeCell ref="B43:B44"/>
    <mergeCell ref="C43:C44"/>
    <mergeCell ref="B45:B46"/>
    <mergeCell ref="C45:C46"/>
    <mergeCell ref="B47:B48"/>
    <mergeCell ref="C47:C48"/>
    <mergeCell ref="B26:I26"/>
    <mergeCell ref="B39:B40"/>
    <mergeCell ref="C39:C40"/>
    <mergeCell ref="B41:B42"/>
    <mergeCell ref="C41:C42"/>
    <mergeCell ref="B49:C49"/>
    <mergeCell ref="B33:B34"/>
    <mergeCell ref="C33:C34"/>
    <mergeCell ref="B35:B36"/>
    <mergeCell ref="C35:C36"/>
    <mergeCell ref="B37:B38"/>
    <mergeCell ref="C37:C38"/>
    <mergeCell ref="D31:I31"/>
    <mergeCell ref="F32:G32"/>
    <mergeCell ref="H32:I32"/>
    <mergeCell ref="B29:I29"/>
    <mergeCell ref="B21:B22"/>
    <mergeCell ref="C21:C22"/>
    <mergeCell ref="B23:C23"/>
    <mergeCell ref="B24:C24"/>
    <mergeCell ref="B28:I28"/>
    <mergeCell ref="D32:E32"/>
    <mergeCell ref="B15:B16"/>
    <mergeCell ref="C15:C16"/>
    <mergeCell ref="B17:B18"/>
    <mergeCell ref="C17:C18"/>
    <mergeCell ref="B19:B20"/>
    <mergeCell ref="C19:C20"/>
    <mergeCell ref="B9:B10"/>
    <mergeCell ref="C9:C10"/>
    <mergeCell ref="B11:B12"/>
    <mergeCell ref="C11:C12"/>
    <mergeCell ref="B13:B14"/>
    <mergeCell ref="C13:C14"/>
    <mergeCell ref="D6:E6"/>
    <mergeCell ref="B7:B8"/>
    <mergeCell ref="C7:C8"/>
    <mergeCell ref="D5:I5"/>
    <mergeCell ref="B2:I2"/>
    <mergeCell ref="B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workbookViewId="0">
      <selection activeCell="B3" sqref="B3:G21"/>
    </sheetView>
  </sheetViews>
  <sheetFormatPr baseColWidth="10" defaultRowHeight="15" x14ac:dyDescent="0.25"/>
  <cols>
    <col min="1" max="1" width="11.42578125" style="1"/>
    <col min="2" max="2" width="18" style="1" customWidth="1"/>
    <col min="3" max="3" width="28.7109375" style="1" customWidth="1"/>
    <col min="4" max="4" width="14.5703125" style="1" customWidth="1"/>
    <col min="5" max="5" width="12.140625" style="1" customWidth="1"/>
    <col min="6" max="6" width="12.28515625" style="1" customWidth="1"/>
    <col min="7" max="7" width="15" style="1" customWidth="1"/>
    <col min="8" max="16384" width="11.42578125" style="1"/>
  </cols>
  <sheetData>
    <row r="2" spans="2:7" ht="6.75" customHeight="1" x14ac:dyDescent="0.25"/>
    <row r="3" spans="2:7" ht="25.5" customHeight="1" thickBot="1" x14ac:dyDescent="0.3">
      <c r="B3" s="232" t="s">
        <v>190</v>
      </c>
      <c r="C3" s="232"/>
      <c r="D3" s="232"/>
      <c r="E3" s="232"/>
      <c r="F3" s="232"/>
      <c r="G3" s="232"/>
    </row>
    <row r="4" spans="2:7" ht="27.75" customHeight="1" thickTop="1" thickBot="1" x14ac:dyDescent="0.3">
      <c r="B4" s="2" t="s">
        <v>46</v>
      </c>
      <c r="C4" s="2" t="s">
        <v>168</v>
      </c>
      <c r="D4" s="3" t="s">
        <v>114</v>
      </c>
      <c r="E4" s="4" t="s">
        <v>155</v>
      </c>
      <c r="F4" s="5" t="s">
        <v>156</v>
      </c>
      <c r="G4" s="6" t="s">
        <v>157</v>
      </c>
    </row>
    <row r="5" spans="2:7" ht="16.149999999999999" customHeight="1" x14ac:dyDescent="0.25">
      <c r="B5" s="7"/>
      <c r="C5" s="8" t="s">
        <v>22</v>
      </c>
      <c r="D5" s="9" t="s">
        <v>184</v>
      </c>
      <c r="E5" s="10" t="s">
        <v>169</v>
      </c>
      <c r="F5" s="11" t="s">
        <v>169</v>
      </c>
      <c r="G5" s="11" t="s">
        <v>169</v>
      </c>
    </row>
    <row r="6" spans="2:7" ht="16.149999999999999" customHeight="1" x14ac:dyDescent="0.25">
      <c r="B6" s="12"/>
      <c r="C6" s="13" t="s">
        <v>30</v>
      </c>
      <c r="D6" s="14" t="s">
        <v>166</v>
      </c>
      <c r="E6" s="10" t="s">
        <v>169</v>
      </c>
      <c r="F6" s="11" t="s">
        <v>169</v>
      </c>
      <c r="G6" s="11" t="s">
        <v>169</v>
      </c>
    </row>
    <row r="7" spans="2:7" ht="16.149999999999999" customHeight="1" x14ac:dyDescent="0.25">
      <c r="B7" s="12"/>
      <c r="C7" s="13" t="s">
        <v>8</v>
      </c>
      <c r="D7" s="14" t="s">
        <v>166</v>
      </c>
      <c r="E7" s="10" t="s">
        <v>169</v>
      </c>
      <c r="F7" s="11" t="s">
        <v>169</v>
      </c>
      <c r="G7" s="11" t="s">
        <v>169</v>
      </c>
    </row>
    <row r="8" spans="2:7" ht="16.149999999999999" customHeight="1" x14ac:dyDescent="0.25">
      <c r="B8" s="15" t="s">
        <v>29</v>
      </c>
      <c r="C8" s="13" t="s">
        <v>10</v>
      </c>
      <c r="D8" s="14" t="s">
        <v>167</v>
      </c>
      <c r="E8" s="122" t="s">
        <v>169</v>
      </c>
      <c r="F8" s="123" t="s">
        <v>169</v>
      </c>
      <c r="G8" s="123" t="s">
        <v>171</v>
      </c>
    </row>
    <row r="9" spans="2:7" ht="16.149999999999999" customHeight="1" x14ac:dyDescent="0.25">
      <c r="B9" s="12"/>
      <c r="C9" s="13" t="s">
        <v>12</v>
      </c>
      <c r="D9" s="14" t="s">
        <v>165</v>
      </c>
      <c r="E9" s="16" t="s">
        <v>170</v>
      </c>
      <c r="F9" s="29" t="s">
        <v>169</v>
      </c>
      <c r="G9" s="11" t="s">
        <v>172</v>
      </c>
    </row>
    <row r="10" spans="2:7" ht="16.149999999999999" customHeight="1" x14ac:dyDescent="0.25">
      <c r="B10" s="12"/>
      <c r="C10" s="13" t="s">
        <v>23</v>
      </c>
      <c r="D10" s="14" t="s">
        <v>165</v>
      </c>
      <c r="E10" s="16" t="s">
        <v>170</v>
      </c>
      <c r="F10" s="11" t="s">
        <v>170</v>
      </c>
      <c r="G10" s="11" t="s">
        <v>172</v>
      </c>
    </row>
    <row r="11" spans="2:7" ht="16.149999999999999" customHeight="1" thickBot="1" x14ac:dyDescent="0.3">
      <c r="B11" s="12"/>
      <c r="C11" s="13" t="s">
        <v>28</v>
      </c>
      <c r="D11" s="14" t="s">
        <v>166</v>
      </c>
      <c r="E11" s="16" t="s">
        <v>169</v>
      </c>
      <c r="F11" s="17" t="s">
        <v>169</v>
      </c>
      <c r="G11" s="17" t="s">
        <v>169</v>
      </c>
    </row>
    <row r="12" spans="2:7" ht="16.149999999999999" customHeight="1" x14ac:dyDescent="0.25">
      <c r="B12" s="7"/>
      <c r="C12" s="8" t="s">
        <v>29</v>
      </c>
      <c r="D12" s="9" t="s">
        <v>116</v>
      </c>
      <c r="E12" s="18" t="s">
        <v>169</v>
      </c>
      <c r="F12" s="19" t="s">
        <v>169</v>
      </c>
      <c r="G12" s="19" t="s">
        <v>169</v>
      </c>
    </row>
    <row r="13" spans="2:7" ht="16.149999999999999" customHeight="1" x14ac:dyDescent="0.25">
      <c r="B13" s="12"/>
      <c r="C13" s="13" t="s">
        <v>23</v>
      </c>
      <c r="D13" s="14" t="s">
        <v>118</v>
      </c>
      <c r="E13" s="28" t="s">
        <v>187</v>
      </c>
      <c r="F13" s="30" t="s">
        <v>188</v>
      </c>
      <c r="G13" s="30" t="s">
        <v>187</v>
      </c>
    </row>
    <row r="14" spans="2:7" ht="16.149999999999999" customHeight="1" x14ac:dyDescent="0.25">
      <c r="B14" s="12"/>
      <c r="C14" s="13" t="s">
        <v>24</v>
      </c>
      <c r="D14" s="14" t="s">
        <v>117</v>
      </c>
      <c r="E14" s="31" t="s">
        <v>169</v>
      </c>
      <c r="F14" s="19" t="s">
        <v>166</v>
      </c>
      <c r="G14" s="126" t="s">
        <v>189</v>
      </c>
    </row>
    <row r="15" spans="2:7" ht="16.149999999999999" customHeight="1" x14ac:dyDescent="0.25">
      <c r="B15" s="15" t="s">
        <v>22</v>
      </c>
      <c r="C15" s="13" t="s">
        <v>25</v>
      </c>
      <c r="D15" s="14" t="s">
        <v>118</v>
      </c>
      <c r="E15" s="28" t="s">
        <v>166</v>
      </c>
      <c r="F15" s="30" t="s">
        <v>166</v>
      </c>
      <c r="G15" s="30" t="s">
        <v>166</v>
      </c>
    </row>
    <row r="16" spans="2:7" ht="16.149999999999999" customHeight="1" x14ac:dyDescent="0.25">
      <c r="B16" s="12"/>
      <c r="C16" s="13" t="s">
        <v>26</v>
      </c>
      <c r="D16" s="14" t="s">
        <v>118</v>
      </c>
      <c r="E16" s="122" t="s">
        <v>169</v>
      </c>
      <c r="F16" s="30" t="s">
        <v>166</v>
      </c>
      <c r="G16" s="126" t="s">
        <v>169</v>
      </c>
    </row>
    <row r="17" spans="2:7" ht="16.149999999999999" customHeight="1" x14ac:dyDescent="0.25">
      <c r="B17" s="21"/>
      <c r="C17" s="13" t="s">
        <v>27</v>
      </c>
      <c r="D17" s="14" t="s">
        <v>117</v>
      </c>
      <c r="E17" s="16" t="s">
        <v>166</v>
      </c>
      <c r="F17" s="19" t="s">
        <v>166</v>
      </c>
      <c r="G17" s="19" t="s">
        <v>166</v>
      </c>
    </row>
    <row r="18" spans="2:7" ht="16.149999999999999" customHeight="1" thickBot="1" x14ac:dyDescent="0.3">
      <c r="B18" s="22"/>
      <c r="C18" s="23" t="s">
        <v>28</v>
      </c>
      <c r="D18" s="24" t="s">
        <v>118</v>
      </c>
      <c r="E18" s="124" t="s">
        <v>189</v>
      </c>
      <c r="F18" s="125" t="s">
        <v>189</v>
      </c>
      <c r="G18" s="125" t="s">
        <v>189</v>
      </c>
    </row>
    <row r="19" spans="2:7" ht="17.25" customHeight="1" thickTop="1" x14ac:dyDescent="0.25">
      <c r="B19" s="349" t="s">
        <v>183</v>
      </c>
      <c r="C19" s="349"/>
      <c r="D19" s="349"/>
      <c r="E19" s="349"/>
      <c r="F19" s="349"/>
      <c r="G19" s="349"/>
    </row>
    <row r="20" spans="2:7" ht="27" customHeight="1" x14ac:dyDescent="0.25">
      <c r="B20" s="233" t="s">
        <v>229</v>
      </c>
      <c r="C20" s="233"/>
      <c r="D20" s="233"/>
      <c r="E20" s="233"/>
      <c r="F20" s="233"/>
      <c r="G20" s="233"/>
    </row>
    <row r="21" spans="2:7" x14ac:dyDescent="0.25">
      <c r="B21" s="293" t="s">
        <v>109</v>
      </c>
      <c r="C21" s="293"/>
      <c r="D21" s="293"/>
      <c r="E21" s="293"/>
      <c r="F21" s="293"/>
      <c r="G21" s="293"/>
    </row>
  </sheetData>
  <mergeCells count="4">
    <mergeCell ref="B3:G3"/>
    <mergeCell ref="B20:G20"/>
    <mergeCell ref="B21:G21"/>
    <mergeCell ref="B19:G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workbookViewId="0">
      <selection activeCell="B2" sqref="B2:O36"/>
    </sheetView>
  </sheetViews>
  <sheetFormatPr baseColWidth="10" defaultColWidth="11.5703125" defaultRowHeight="15" x14ac:dyDescent="0.25"/>
  <cols>
    <col min="1" max="1" width="9.42578125" style="33" customWidth="1"/>
    <col min="2" max="2" width="8.85546875" style="33" customWidth="1"/>
    <col min="3" max="3" width="16.140625" style="33" customWidth="1"/>
    <col min="4" max="4" width="8.5703125" style="33" customWidth="1"/>
    <col min="5" max="5" width="3.85546875" style="33" customWidth="1"/>
    <col min="6" max="6" width="8.140625" style="33" customWidth="1"/>
    <col min="7" max="7" width="3.7109375" style="33" customWidth="1"/>
    <col min="8" max="8" width="8.140625" style="33" customWidth="1"/>
    <col min="9" max="9" width="4" style="33" customWidth="1"/>
    <col min="10" max="10" width="8.140625" style="33" customWidth="1"/>
    <col min="11" max="11" width="3.7109375" style="33" customWidth="1"/>
    <col min="12" max="12" width="8.140625" style="33" customWidth="1"/>
    <col min="13" max="13" width="4.28515625" style="33" customWidth="1"/>
    <col min="14" max="14" width="8.5703125" style="33" customWidth="1"/>
    <col min="15" max="15" width="4.140625" style="33" customWidth="1"/>
    <col min="16" max="16384" width="11.5703125" style="33"/>
  </cols>
  <sheetData>
    <row r="1" spans="2:15" x14ac:dyDescent="0.25">
      <c r="B1" s="32"/>
      <c r="C1" s="32"/>
    </row>
    <row r="2" spans="2:15" ht="33.75" customHeight="1" x14ac:dyDescent="0.25">
      <c r="B2" s="280" t="s">
        <v>181</v>
      </c>
      <c r="C2" s="280"/>
      <c r="D2" s="280"/>
      <c r="E2" s="280"/>
      <c r="F2" s="280"/>
      <c r="G2" s="280"/>
      <c r="H2" s="280"/>
      <c r="I2" s="280"/>
      <c r="J2" s="280"/>
      <c r="K2" s="280"/>
      <c r="L2" s="280"/>
      <c r="M2" s="280"/>
      <c r="N2" s="280"/>
      <c r="O2" s="280"/>
    </row>
    <row r="3" spans="2:15" ht="4.9000000000000004" customHeight="1" thickBot="1" x14ac:dyDescent="0.3">
      <c r="B3" s="34"/>
      <c r="C3" s="34"/>
      <c r="D3" s="34"/>
      <c r="E3" s="34"/>
      <c r="F3" s="34"/>
      <c r="G3" s="34"/>
      <c r="H3" s="35"/>
      <c r="I3" s="35"/>
      <c r="J3" s="35"/>
    </row>
    <row r="4" spans="2:15" ht="17.25" customHeight="1" thickTop="1" x14ac:dyDescent="0.25">
      <c r="B4" s="249" t="s">
        <v>47</v>
      </c>
      <c r="C4" s="250"/>
      <c r="D4" s="257" t="s">
        <v>155</v>
      </c>
      <c r="E4" s="249"/>
      <c r="F4" s="249"/>
      <c r="G4" s="258"/>
      <c r="H4" s="259" t="s">
        <v>156</v>
      </c>
      <c r="I4" s="249"/>
      <c r="J4" s="249"/>
      <c r="K4" s="258"/>
      <c r="L4" s="249" t="s">
        <v>157</v>
      </c>
      <c r="M4" s="249"/>
      <c r="N4" s="249"/>
      <c r="O4" s="249"/>
    </row>
    <row r="5" spans="2:15" ht="28.5" customHeight="1" thickBot="1" x14ac:dyDescent="0.3">
      <c r="B5" s="36" t="s">
        <v>48</v>
      </c>
      <c r="C5" s="37" t="s">
        <v>49</v>
      </c>
      <c r="D5" s="255" t="s">
        <v>160</v>
      </c>
      <c r="E5" s="256"/>
      <c r="F5" s="261" t="s">
        <v>161</v>
      </c>
      <c r="G5" s="262"/>
      <c r="H5" s="260" t="s">
        <v>160</v>
      </c>
      <c r="I5" s="256"/>
      <c r="J5" s="261" t="s">
        <v>161</v>
      </c>
      <c r="K5" s="262"/>
      <c r="L5" s="273" t="s">
        <v>160</v>
      </c>
      <c r="M5" s="256"/>
      <c r="N5" s="261" t="s">
        <v>161</v>
      </c>
      <c r="O5" s="274"/>
    </row>
    <row r="6" spans="2:15" ht="25.5" x14ac:dyDescent="0.25">
      <c r="B6" s="252" t="s">
        <v>44</v>
      </c>
      <c r="C6" s="251" t="s">
        <v>50</v>
      </c>
      <c r="D6" s="38">
        <v>4394.0140000000001</v>
      </c>
      <c r="E6" s="39" t="s">
        <v>59</v>
      </c>
      <c r="F6" s="40" t="s">
        <v>125</v>
      </c>
      <c r="G6" s="41" t="s">
        <v>59</v>
      </c>
      <c r="H6" s="42">
        <v>-1535.86</v>
      </c>
      <c r="I6" s="43" t="s">
        <v>59</v>
      </c>
      <c r="J6" s="44">
        <v>5.0000000000000001E-3</v>
      </c>
      <c r="K6" s="45" t="s">
        <v>59</v>
      </c>
      <c r="L6" s="46">
        <v>-534.27599999999995</v>
      </c>
      <c r="M6" s="47" t="s">
        <v>59</v>
      </c>
      <c r="N6" s="48">
        <v>-2.4308800000000002</v>
      </c>
      <c r="O6" s="49" t="s">
        <v>59</v>
      </c>
    </row>
    <row r="7" spans="2:15" x14ac:dyDescent="0.25">
      <c r="B7" s="237"/>
      <c r="C7" s="243"/>
      <c r="D7" s="51" t="s">
        <v>60</v>
      </c>
      <c r="E7" s="52"/>
      <c r="F7" s="53" t="s">
        <v>61</v>
      </c>
      <c r="G7" s="54"/>
      <c r="H7" s="55" t="s">
        <v>60</v>
      </c>
      <c r="I7" s="56"/>
      <c r="J7" s="57" t="s">
        <v>61</v>
      </c>
      <c r="K7" s="58"/>
      <c r="L7" s="59" t="s">
        <v>89</v>
      </c>
      <c r="M7" s="60"/>
      <c r="N7" s="61" t="s">
        <v>79</v>
      </c>
      <c r="O7" s="62"/>
    </row>
    <row r="8" spans="2:15" ht="25.5" x14ac:dyDescent="0.25">
      <c r="B8" s="236" t="s">
        <v>32</v>
      </c>
      <c r="C8" s="242" t="s">
        <v>14</v>
      </c>
      <c r="D8" s="253"/>
      <c r="E8" s="63"/>
      <c r="F8" s="64">
        <v>5.9747100000000003E-5</v>
      </c>
      <c r="G8" s="41" t="s">
        <v>59</v>
      </c>
      <c r="H8" s="263"/>
      <c r="I8" s="65"/>
      <c r="J8" s="66">
        <v>3.0000000000000001E-6</v>
      </c>
      <c r="K8" s="67" t="s">
        <v>59</v>
      </c>
      <c r="L8" s="275"/>
      <c r="M8" s="68"/>
      <c r="N8" s="69">
        <v>4.6289999999999998E-2</v>
      </c>
      <c r="O8" s="70" t="s">
        <v>59</v>
      </c>
    </row>
    <row r="9" spans="2:15" ht="13.5" customHeight="1" x14ac:dyDescent="0.25">
      <c r="B9" s="237"/>
      <c r="C9" s="243"/>
      <c r="D9" s="254"/>
      <c r="E9" s="52"/>
      <c r="F9" s="53" t="s">
        <v>78</v>
      </c>
      <c r="G9" s="54"/>
      <c r="H9" s="264"/>
      <c r="I9" s="56"/>
      <c r="J9" s="57" t="s">
        <v>63</v>
      </c>
      <c r="K9" s="58"/>
      <c r="L9" s="276"/>
      <c r="M9" s="60"/>
      <c r="N9" s="61" t="s">
        <v>90</v>
      </c>
      <c r="O9" s="71"/>
    </row>
    <row r="10" spans="2:15" ht="25.5" x14ac:dyDescent="0.25">
      <c r="B10" s="236" t="s">
        <v>37</v>
      </c>
      <c r="C10" s="242" t="s">
        <v>30</v>
      </c>
      <c r="D10" s="72" t="s">
        <v>126</v>
      </c>
      <c r="E10" s="63" t="s">
        <v>59</v>
      </c>
      <c r="F10" s="247"/>
      <c r="G10" s="73"/>
      <c r="H10" s="74">
        <v>2.8359999999999999</v>
      </c>
      <c r="I10" s="65" t="s">
        <v>59</v>
      </c>
      <c r="J10" s="265"/>
      <c r="K10" s="267"/>
      <c r="L10" s="75">
        <v>9.9092599999999997</v>
      </c>
      <c r="M10" s="68" t="s">
        <v>59</v>
      </c>
      <c r="N10" s="271"/>
      <c r="O10" s="269"/>
    </row>
    <row r="11" spans="2:15" ht="14.25" customHeight="1" x14ac:dyDescent="0.25">
      <c r="B11" s="237"/>
      <c r="C11" s="243"/>
      <c r="D11" s="51" t="s">
        <v>76</v>
      </c>
      <c r="E11" s="52"/>
      <c r="F11" s="248"/>
      <c r="G11" s="76"/>
      <c r="H11" s="55" t="s">
        <v>62</v>
      </c>
      <c r="I11" s="56"/>
      <c r="J11" s="266"/>
      <c r="K11" s="268"/>
      <c r="L11" s="59" t="s">
        <v>91</v>
      </c>
      <c r="M11" s="60"/>
      <c r="N11" s="272"/>
      <c r="O11" s="270"/>
    </row>
    <row r="12" spans="2:15" ht="25.5" x14ac:dyDescent="0.25">
      <c r="B12" s="236" t="s">
        <v>36</v>
      </c>
      <c r="C12" s="242" t="s">
        <v>8</v>
      </c>
      <c r="D12" s="72" t="s">
        <v>127</v>
      </c>
      <c r="E12" s="63" t="s">
        <v>59</v>
      </c>
      <c r="F12" s="247"/>
      <c r="G12" s="73"/>
      <c r="H12" s="74">
        <v>2.7073499999999999</v>
      </c>
      <c r="I12" s="65" t="s">
        <v>59</v>
      </c>
      <c r="J12" s="265"/>
      <c r="K12" s="267"/>
      <c r="L12" s="75">
        <v>2.8712800000000001</v>
      </c>
      <c r="M12" s="68" t="s">
        <v>59</v>
      </c>
      <c r="N12" s="271"/>
      <c r="O12" s="269"/>
    </row>
    <row r="13" spans="2:15" ht="14.25" customHeight="1" x14ac:dyDescent="0.25">
      <c r="B13" s="237"/>
      <c r="C13" s="243"/>
      <c r="D13" s="51" t="s">
        <v>77</v>
      </c>
      <c r="E13" s="52"/>
      <c r="F13" s="248"/>
      <c r="G13" s="76"/>
      <c r="H13" s="55" t="s">
        <v>64</v>
      </c>
      <c r="I13" s="56"/>
      <c r="J13" s="266"/>
      <c r="K13" s="268"/>
      <c r="L13" s="59" t="s">
        <v>92</v>
      </c>
      <c r="M13" s="77"/>
      <c r="N13" s="272"/>
      <c r="O13" s="270"/>
    </row>
    <row r="14" spans="2:15" ht="25.5" x14ac:dyDescent="0.25">
      <c r="B14" s="236" t="s">
        <v>39</v>
      </c>
      <c r="C14" s="242" t="s">
        <v>51</v>
      </c>
      <c r="D14" s="72" t="s">
        <v>128</v>
      </c>
      <c r="E14" s="63" t="s">
        <v>59</v>
      </c>
      <c r="F14" s="247"/>
      <c r="G14" s="73"/>
      <c r="H14" s="74">
        <v>35.012799999999999</v>
      </c>
      <c r="I14" s="65" t="s">
        <v>59</v>
      </c>
      <c r="J14" s="265"/>
      <c r="K14" s="267"/>
      <c r="L14" s="75">
        <v>15.164999999999999</v>
      </c>
      <c r="M14" s="68" t="s">
        <v>59</v>
      </c>
      <c r="N14" s="271"/>
      <c r="O14" s="269"/>
    </row>
    <row r="15" spans="2:15" ht="13.5" customHeight="1" x14ac:dyDescent="0.25">
      <c r="B15" s="237"/>
      <c r="C15" s="243"/>
      <c r="D15" s="51" t="s">
        <v>79</v>
      </c>
      <c r="E15" s="52"/>
      <c r="F15" s="248"/>
      <c r="G15" s="76"/>
      <c r="H15" s="55" t="s">
        <v>65</v>
      </c>
      <c r="I15" s="56"/>
      <c r="J15" s="266"/>
      <c r="K15" s="268"/>
      <c r="L15" s="59" t="s">
        <v>93</v>
      </c>
      <c r="M15" s="60"/>
      <c r="N15" s="272"/>
      <c r="O15" s="270"/>
    </row>
    <row r="16" spans="2:15" ht="14.45" customHeight="1" x14ac:dyDescent="0.25">
      <c r="B16" s="236" t="s">
        <v>38</v>
      </c>
      <c r="C16" s="242" t="s">
        <v>52</v>
      </c>
      <c r="D16" s="78">
        <v>-1155.8800000000001</v>
      </c>
      <c r="E16" s="63" t="s">
        <v>59</v>
      </c>
      <c r="F16" s="247"/>
      <c r="G16" s="73"/>
      <c r="H16" s="74">
        <v>-275.94200000000001</v>
      </c>
      <c r="I16" s="65" t="s">
        <v>59</v>
      </c>
      <c r="J16" s="265"/>
      <c r="K16" s="267"/>
      <c r="L16" s="79">
        <v>-1280.52</v>
      </c>
      <c r="M16" s="68" t="s">
        <v>59</v>
      </c>
      <c r="N16" s="271"/>
      <c r="O16" s="269"/>
    </row>
    <row r="17" spans="2:15" x14ac:dyDescent="0.25">
      <c r="B17" s="237"/>
      <c r="C17" s="243"/>
      <c r="D17" s="51" t="s">
        <v>80</v>
      </c>
      <c r="E17" s="52"/>
      <c r="F17" s="248"/>
      <c r="G17" s="76"/>
      <c r="H17" s="80" t="s">
        <v>66</v>
      </c>
      <c r="I17" s="56"/>
      <c r="J17" s="266"/>
      <c r="K17" s="268"/>
      <c r="L17" s="59" t="s">
        <v>94</v>
      </c>
      <c r="M17" s="60"/>
      <c r="N17" s="272"/>
      <c r="O17" s="270"/>
    </row>
    <row r="18" spans="2:15" ht="25.5" x14ac:dyDescent="0.25">
      <c r="B18" s="236" t="s">
        <v>33</v>
      </c>
      <c r="C18" s="242" t="s">
        <v>162</v>
      </c>
      <c r="D18" s="78">
        <v>1581.21</v>
      </c>
      <c r="E18" s="63" t="s">
        <v>59</v>
      </c>
      <c r="F18" s="247"/>
      <c r="G18" s="73"/>
      <c r="H18" s="81">
        <v>1487.94</v>
      </c>
      <c r="I18" s="65" t="s">
        <v>59</v>
      </c>
      <c r="J18" s="265"/>
      <c r="K18" s="267"/>
      <c r="L18" s="75">
        <v>609.84500000000003</v>
      </c>
      <c r="M18" s="68" t="s">
        <v>59</v>
      </c>
      <c r="N18" s="271"/>
      <c r="O18" s="269"/>
    </row>
    <row r="19" spans="2:15" ht="26.45" customHeight="1" x14ac:dyDescent="0.25">
      <c r="B19" s="237"/>
      <c r="C19" s="243"/>
      <c r="D19" s="51" t="s">
        <v>81</v>
      </c>
      <c r="E19" s="52"/>
      <c r="F19" s="248"/>
      <c r="G19" s="76"/>
      <c r="H19" s="55" t="s">
        <v>67</v>
      </c>
      <c r="I19" s="56"/>
      <c r="J19" s="266"/>
      <c r="K19" s="268"/>
      <c r="L19" s="59" t="s">
        <v>95</v>
      </c>
      <c r="M19" s="60"/>
      <c r="N19" s="272"/>
      <c r="O19" s="270"/>
    </row>
    <row r="20" spans="2:15" ht="25.5" x14ac:dyDescent="0.25">
      <c r="B20" s="236" t="s">
        <v>34</v>
      </c>
      <c r="C20" s="242" t="s">
        <v>53</v>
      </c>
      <c r="D20" s="72">
        <v>-136.18899999999999</v>
      </c>
      <c r="E20" s="63" t="s">
        <v>59</v>
      </c>
      <c r="F20" s="64" t="s">
        <v>129</v>
      </c>
      <c r="G20" s="41" t="s">
        <v>59</v>
      </c>
      <c r="H20" s="74">
        <v>-22.681699999999999</v>
      </c>
      <c r="I20" s="65" t="s">
        <v>59</v>
      </c>
      <c r="J20" s="82">
        <v>-1.427E-2</v>
      </c>
      <c r="K20" s="67"/>
      <c r="L20" s="75">
        <v>-119.869</v>
      </c>
      <c r="M20" s="68" t="s">
        <v>59</v>
      </c>
      <c r="N20" s="83">
        <v>-3.5110000000000002E-2</v>
      </c>
      <c r="O20" s="70" t="s">
        <v>59</v>
      </c>
    </row>
    <row r="21" spans="2:15" ht="14.25" customHeight="1" x14ac:dyDescent="0.25">
      <c r="B21" s="237"/>
      <c r="C21" s="243"/>
      <c r="D21" s="51" t="s">
        <v>84</v>
      </c>
      <c r="E21" s="52"/>
      <c r="F21" s="53" t="s">
        <v>61</v>
      </c>
      <c r="G21" s="54"/>
      <c r="H21" s="55" t="s">
        <v>68</v>
      </c>
      <c r="I21" s="56"/>
      <c r="J21" s="57" t="s">
        <v>69</v>
      </c>
      <c r="K21" s="58"/>
      <c r="L21" s="59" t="s">
        <v>96</v>
      </c>
      <c r="M21" s="60"/>
      <c r="N21" s="61" t="s">
        <v>97</v>
      </c>
      <c r="O21" s="62"/>
    </row>
    <row r="22" spans="2:15" ht="25.5" x14ac:dyDescent="0.25">
      <c r="B22" s="236" t="s">
        <v>40</v>
      </c>
      <c r="C22" s="242" t="s">
        <v>54</v>
      </c>
      <c r="D22" s="238"/>
      <c r="E22" s="63"/>
      <c r="F22" s="64" t="s">
        <v>130</v>
      </c>
      <c r="G22" s="41" t="s">
        <v>59</v>
      </c>
      <c r="H22" s="263"/>
      <c r="I22" s="65"/>
      <c r="J22" s="82">
        <v>1.6070000000000001E-2</v>
      </c>
      <c r="K22" s="67"/>
      <c r="L22" s="275"/>
      <c r="M22" s="68"/>
      <c r="N22" s="83">
        <v>2.904E-2</v>
      </c>
      <c r="O22" s="70" t="s">
        <v>59</v>
      </c>
    </row>
    <row r="23" spans="2:15" ht="14.25" customHeight="1" x14ac:dyDescent="0.25">
      <c r="B23" s="237"/>
      <c r="C23" s="243"/>
      <c r="D23" s="239"/>
      <c r="E23" s="52"/>
      <c r="F23" s="53" t="s">
        <v>87</v>
      </c>
      <c r="G23" s="54"/>
      <c r="H23" s="264"/>
      <c r="I23" s="56"/>
      <c r="J23" s="57" t="s">
        <v>70</v>
      </c>
      <c r="K23" s="58"/>
      <c r="L23" s="276"/>
      <c r="M23" s="60"/>
      <c r="N23" s="61" t="s">
        <v>98</v>
      </c>
      <c r="O23" s="62"/>
    </row>
    <row r="24" spans="2:15" ht="20.25" customHeight="1" x14ac:dyDescent="0.25">
      <c r="B24" s="236" t="s">
        <v>43</v>
      </c>
      <c r="C24" s="242" t="s">
        <v>55</v>
      </c>
      <c r="D24" s="238"/>
      <c r="E24" s="63"/>
      <c r="F24" s="82">
        <v>3.5599999999999998E-3</v>
      </c>
      <c r="G24" s="41"/>
      <c r="H24" s="263"/>
      <c r="I24" s="65"/>
      <c r="J24" s="82">
        <v>4.8399999999999997E-3</v>
      </c>
      <c r="K24" s="67"/>
      <c r="L24" s="275"/>
      <c r="M24" s="68"/>
      <c r="N24" s="83">
        <v>2.9399999999999999E-3</v>
      </c>
      <c r="O24" s="70"/>
    </row>
    <row r="25" spans="2:15" ht="20.25" customHeight="1" x14ac:dyDescent="0.25">
      <c r="B25" s="237"/>
      <c r="C25" s="243"/>
      <c r="D25" s="239"/>
      <c r="E25" s="52"/>
      <c r="F25" s="53" t="s">
        <v>82</v>
      </c>
      <c r="G25" s="54"/>
      <c r="H25" s="264"/>
      <c r="I25" s="56"/>
      <c r="J25" s="57" t="s">
        <v>71</v>
      </c>
      <c r="K25" s="58"/>
      <c r="L25" s="276"/>
      <c r="M25" s="60"/>
      <c r="N25" s="61" t="s">
        <v>99</v>
      </c>
      <c r="O25" s="62"/>
    </row>
    <row r="26" spans="2:15" x14ac:dyDescent="0.25">
      <c r="B26" s="236" t="s">
        <v>41</v>
      </c>
      <c r="C26" s="242" t="s">
        <v>56</v>
      </c>
      <c r="D26" s="238"/>
      <c r="E26" s="63"/>
      <c r="F26" s="64">
        <v>3.5000000000000003E-2</v>
      </c>
      <c r="G26" s="41"/>
      <c r="H26" s="263"/>
      <c r="I26" s="65"/>
      <c r="J26" s="82">
        <v>2.0910000000000002E-2</v>
      </c>
      <c r="K26" s="67"/>
      <c r="L26" s="275"/>
      <c r="M26" s="68"/>
      <c r="N26" s="83">
        <v>1.3813000000000001E-2</v>
      </c>
      <c r="O26" s="70"/>
    </row>
    <row r="27" spans="2:15" x14ac:dyDescent="0.25">
      <c r="B27" s="237"/>
      <c r="C27" s="243"/>
      <c r="D27" s="239"/>
      <c r="E27" s="52"/>
      <c r="F27" s="53" t="s">
        <v>83</v>
      </c>
      <c r="G27" s="54"/>
      <c r="H27" s="264"/>
      <c r="I27" s="56"/>
      <c r="J27" s="57" t="s">
        <v>72</v>
      </c>
      <c r="K27" s="58"/>
      <c r="L27" s="276"/>
      <c r="M27" s="60"/>
      <c r="N27" s="61" t="s">
        <v>100</v>
      </c>
      <c r="O27" s="62"/>
    </row>
    <row r="28" spans="2:15" ht="12.75" customHeight="1" x14ac:dyDescent="0.25">
      <c r="B28" s="236" t="s">
        <v>42</v>
      </c>
      <c r="C28" s="242" t="s">
        <v>57</v>
      </c>
      <c r="D28" s="238"/>
      <c r="E28" s="63"/>
      <c r="F28" s="64" t="s">
        <v>131</v>
      </c>
      <c r="G28" s="41"/>
      <c r="H28" s="263"/>
      <c r="I28" s="65"/>
      <c r="J28" s="82">
        <v>2.1900000000000001E-3</v>
      </c>
      <c r="K28" s="67"/>
      <c r="L28" s="275"/>
      <c r="M28" s="68"/>
      <c r="N28" s="83">
        <v>9.7099999999999999E-3</v>
      </c>
      <c r="O28" s="70"/>
    </row>
    <row r="29" spans="2:15" ht="13.5" customHeight="1" x14ac:dyDescent="0.25">
      <c r="B29" s="237"/>
      <c r="C29" s="243"/>
      <c r="D29" s="239"/>
      <c r="E29" s="52"/>
      <c r="F29" s="53" t="s">
        <v>88</v>
      </c>
      <c r="G29" s="54"/>
      <c r="H29" s="264"/>
      <c r="I29" s="56"/>
      <c r="J29" s="57" t="s">
        <v>73</v>
      </c>
      <c r="K29" s="58"/>
      <c r="L29" s="276"/>
      <c r="M29" s="60"/>
      <c r="N29" s="61" t="s">
        <v>101</v>
      </c>
      <c r="O29" s="62"/>
    </row>
    <row r="30" spans="2:15" ht="25.5" x14ac:dyDescent="0.25">
      <c r="B30" s="240" t="s">
        <v>35</v>
      </c>
      <c r="C30" s="242" t="s">
        <v>58</v>
      </c>
      <c r="D30" s="85">
        <v>149.27099999999999</v>
      </c>
      <c r="E30" s="86" t="s">
        <v>59</v>
      </c>
      <c r="F30" s="87">
        <v>2.3367700000000002E-2</v>
      </c>
      <c r="G30" s="41" t="s">
        <v>59</v>
      </c>
      <c r="H30" s="74">
        <v>122.937</v>
      </c>
      <c r="I30" s="65" t="s">
        <v>59</v>
      </c>
      <c r="J30" s="82">
        <v>2.7459999999999998E-2</v>
      </c>
      <c r="K30" s="67" t="s">
        <v>59</v>
      </c>
      <c r="L30" s="75">
        <v>165.095</v>
      </c>
      <c r="M30" s="68" t="s">
        <v>59</v>
      </c>
      <c r="N30" s="83">
        <v>3.2439999999999997E-2</v>
      </c>
      <c r="O30" s="70" t="s">
        <v>59</v>
      </c>
    </row>
    <row r="31" spans="2:15" ht="14.25" customHeight="1" x14ac:dyDescent="0.25">
      <c r="B31" s="241"/>
      <c r="C31" s="244"/>
      <c r="D31" s="88" t="s">
        <v>86</v>
      </c>
      <c r="E31" s="89"/>
      <c r="F31" s="90" t="s">
        <v>85</v>
      </c>
      <c r="G31" s="41"/>
      <c r="H31" s="91" t="s">
        <v>75</v>
      </c>
      <c r="I31" s="92"/>
      <c r="J31" s="93" t="s">
        <v>74</v>
      </c>
      <c r="K31" s="94"/>
      <c r="L31" s="95" t="s">
        <v>102</v>
      </c>
      <c r="M31" s="96"/>
      <c r="N31" s="97" t="s">
        <v>103</v>
      </c>
      <c r="O31" s="98"/>
    </row>
    <row r="32" spans="2:15" ht="16.5" customHeight="1" x14ac:dyDescent="0.25">
      <c r="B32" s="245" t="s">
        <v>164</v>
      </c>
      <c r="C32" s="246"/>
      <c r="D32" s="99">
        <v>123</v>
      </c>
      <c r="E32" s="100"/>
      <c r="F32" s="101">
        <v>123</v>
      </c>
      <c r="G32" s="102"/>
      <c r="H32" s="103">
        <v>102</v>
      </c>
      <c r="I32" s="104"/>
      <c r="J32" s="105">
        <v>102</v>
      </c>
      <c r="K32" s="106"/>
      <c r="L32" s="281">
        <v>225</v>
      </c>
      <c r="M32" s="282"/>
      <c r="N32" s="281">
        <v>225</v>
      </c>
      <c r="O32" s="283"/>
    </row>
    <row r="33" spans="2:15" ht="15.75" customHeight="1" x14ac:dyDescent="0.25">
      <c r="B33" s="234" t="s">
        <v>186</v>
      </c>
      <c r="C33" s="235"/>
      <c r="D33" s="107" t="s">
        <v>132</v>
      </c>
      <c r="E33" s="108"/>
      <c r="F33" s="107" t="s">
        <v>133</v>
      </c>
      <c r="G33" s="109"/>
      <c r="H33" s="110">
        <v>0.87090000000000001</v>
      </c>
      <c r="I33" s="111"/>
      <c r="J33" s="112">
        <v>0.86</v>
      </c>
      <c r="K33" s="113"/>
      <c r="L33" s="284">
        <v>0.80900000000000005</v>
      </c>
      <c r="M33" s="285"/>
      <c r="N33" s="286">
        <v>0.87709999999999999</v>
      </c>
      <c r="O33" s="287"/>
    </row>
    <row r="34" spans="2:15" ht="16.5" customHeight="1" thickBot="1" x14ac:dyDescent="0.3">
      <c r="B34" s="234" t="s">
        <v>226</v>
      </c>
      <c r="C34" s="235"/>
      <c r="D34" s="114" t="s">
        <v>134</v>
      </c>
      <c r="E34" s="115"/>
      <c r="F34" s="114" t="s">
        <v>135</v>
      </c>
      <c r="G34" s="116"/>
      <c r="H34" s="117">
        <v>0.8609</v>
      </c>
      <c r="I34" s="118"/>
      <c r="J34" s="119">
        <v>0.85240000000000005</v>
      </c>
      <c r="K34" s="120"/>
      <c r="L34" s="277">
        <v>0.80279999999999996</v>
      </c>
      <c r="M34" s="278"/>
      <c r="N34" s="277">
        <v>0.87309999999999999</v>
      </c>
      <c r="O34" s="279"/>
    </row>
    <row r="35" spans="2:15" ht="18" customHeight="1" thickTop="1" x14ac:dyDescent="0.25">
      <c r="B35" s="349" t="s">
        <v>159</v>
      </c>
      <c r="C35" s="349"/>
      <c r="D35" s="349"/>
      <c r="E35" s="349"/>
      <c r="F35" s="349"/>
      <c r="G35" s="349"/>
      <c r="H35" s="349"/>
      <c r="I35" s="349"/>
      <c r="J35" s="349"/>
      <c r="K35" s="349"/>
      <c r="L35" s="349"/>
      <c r="M35" s="349"/>
      <c r="N35" s="349"/>
      <c r="O35" s="349"/>
    </row>
    <row r="36" spans="2:15" ht="16.5" customHeight="1" x14ac:dyDescent="0.25">
      <c r="B36" s="293" t="s">
        <v>109</v>
      </c>
      <c r="C36" s="293"/>
      <c r="D36" s="293"/>
      <c r="E36" s="293"/>
      <c r="F36" s="293"/>
      <c r="G36" s="293"/>
      <c r="H36" s="293"/>
      <c r="I36" s="293"/>
      <c r="J36" s="293"/>
      <c r="K36" s="293"/>
      <c r="L36" s="293"/>
      <c r="M36" s="293"/>
      <c r="N36" s="293"/>
      <c r="O36" s="293"/>
    </row>
    <row r="37" spans="2:15" x14ac:dyDescent="0.25">
      <c r="B37" s="121"/>
      <c r="C37" s="121"/>
    </row>
    <row r="38" spans="2:15" x14ac:dyDescent="0.25">
      <c r="B38" s="121"/>
      <c r="C38" s="121"/>
    </row>
    <row r="39" spans="2:15" x14ac:dyDescent="0.25">
      <c r="B39" s="121"/>
      <c r="C39" s="121"/>
    </row>
    <row r="40" spans="2:15" x14ac:dyDescent="0.25">
      <c r="B40" s="121"/>
      <c r="C40" s="121"/>
    </row>
    <row r="41" spans="2:15" x14ac:dyDescent="0.25">
      <c r="B41" s="121"/>
      <c r="C41" s="121"/>
    </row>
    <row r="42" spans="2:15" x14ac:dyDescent="0.25">
      <c r="B42" s="121"/>
      <c r="C42" s="121"/>
    </row>
  </sheetData>
  <mergeCells count="88">
    <mergeCell ref="B36:O36"/>
    <mergeCell ref="B35:O35"/>
    <mergeCell ref="L34:M34"/>
    <mergeCell ref="N34:O34"/>
    <mergeCell ref="B2:O2"/>
    <mergeCell ref="L28:L29"/>
    <mergeCell ref="L32:M32"/>
    <mergeCell ref="N32:O32"/>
    <mergeCell ref="L33:M33"/>
    <mergeCell ref="N33:O33"/>
    <mergeCell ref="N18:N19"/>
    <mergeCell ref="O18:O19"/>
    <mergeCell ref="L22:L23"/>
    <mergeCell ref="L24:L25"/>
    <mergeCell ref="L26:L27"/>
    <mergeCell ref="N12:N13"/>
    <mergeCell ref="O12:O13"/>
    <mergeCell ref="N14:N15"/>
    <mergeCell ref="O14:O15"/>
    <mergeCell ref="N16:N17"/>
    <mergeCell ref="O16:O17"/>
    <mergeCell ref="L4:O4"/>
    <mergeCell ref="L5:M5"/>
    <mergeCell ref="N5:O5"/>
    <mergeCell ref="L8:L9"/>
    <mergeCell ref="N10:N11"/>
    <mergeCell ref="O10:O11"/>
    <mergeCell ref="H24:H25"/>
    <mergeCell ref="H26:H27"/>
    <mergeCell ref="H28:H29"/>
    <mergeCell ref="J16:J17"/>
    <mergeCell ref="K16:K17"/>
    <mergeCell ref="J18:J19"/>
    <mergeCell ref="K18:K19"/>
    <mergeCell ref="H22:H23"/>
    <mergeCell ref="J10:J11"/>
    <mergeCell ref="K10:K11"/>
    <mergeCell ref="J12:J13"/>
    <mergeCell ref="K12:K13"/>
    <mergeCell ref="J14:J15"/>
    <mergeCell ref="K14:K15"/>
    <mergeCell ref="H4:K4"/>
    <mergeCell ref="H5:I5"/>
    <mergeCell ref="J5:K5"/>
    <mergeCell ref="H8:H9"/>
    <mergeCell ref="F5:G5"/>
    <mergeCell ref="D5:E5"/>
    <mergeCell ref="C10:C11"/>
    <mergeCell ref="C12:C13"/>
    <mergeCell ref="C14:C15"/>
    <mergeCell ref="D4:G4"/>
    <mergeCell ref="B4:C4"/>
    <mergeCell ref="C6:C7"/>
    <mergeCell ref="C8:C9"/>
    <mergeCell ref="F16:F17"/>
    <mergeCell ref="C20:C21"/>
    <mergeCell ref="C16:C17"/>
    <mergeCell ref="B16:B17"/>
    <mergeCell ref="F12:F13"/>
    <mergeCell ref="F14:F15"/>
    <mergeCell ref="B6:B7"/>
    <mergeCell ref="B8:B9"/>
    <mergeCell ref="D8:D9"/>
    <mergeCell ref="B10:B11"/>
    <mergeCell ref="F10:F11"/>
    <mergeCell ref="B12:B13"/>
    <mergeCell ref="B14:B15"/>
    <mergeCell ref="C22:C23"/>
    <mergeCell ref="C24:C25"/>
    <mergeCell ref="B18:B19"/>
    <mergeCell ref="F18:F19"/>
    <mergeCell ref="B20:B21"/>
    <mergeCell ref="B22:B23"/>
    <mergeCell ref="D22:D23"/>
    <mergeCell ref="C18:C19"/>
    <mergeCell ref="B24:B25"/>
    <mergeCell ref="D24:D25"/>
    <mergeCell ref="B34:C34"/>
    <mergeCell ref="B26:B27"/>
    <mergeCell ref="D26:D27"/>
    <mergeCell ref="B28:B29"/>
    <mergeCell ref="D28:D29"/>
    <mergeCell ref="B30:B31"/>
    <mergeCell ref="C26:C27"/>
    <mergeCell ref="C28:C29"/>
    <mergeCell ref="C30:C31"/>
    <mergeCell ref="B32:C32"/>
    <mergeCell ref="B33:C33"/>
  </mergeCells>
  <pageMargins left="0.7" right="0.7" top="0.75" bottom="0.75" header="0.3" footer="0.3"/>
  <pageSetup paperSize="9" orientation="portrait" r:id="rId1"/>
  <ignoredErrors>
    <ignoredError sqref="D7 F6:F7 D10:D14 F9 D15 D17 D19 F31 D31 F27:F28 F25 F20:F22 D21 F23 F29 D33:D34 F33:F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workbookViewId="0">
      <selection activeCell="B3" sqref="B3:G21"/>
    </sheetView>
  </sheetViews>
  <sheetFormatPr baseColWidth="10" defaultRowHeight="15" x14ac:dyDescent="0.25"/>
  <cols>
    <col min="1" max="1" width="11.42578125" style="1"/>
    <col min="2" max="2" width="18" style="1" customWidth="1"/>
    <col min="3" max="3" width="28.7109375" style="1" customWidth="1"/>
    <col min="4" max="4" width="14.5703125" style="1" customWidth="1"/>
    <col min="5" max="5" width="12.140625" style="1" customWidth="1"/>
    <col min="6" max="6" width="12.28515625" style="1" customWidth="1"/>
    <col min="7" max="7" width="15" style="1" customWidth="1"/>
    <col min="8" max="16384" width="11.42578125" style="1"/>
  </cols>
  <sheetData>
    <row r="2" spans="2:7" ht="6.75" customHeight="1" x14ac:dyDescent="0.25"/>
    <row r="3" spans="2:7" ht="21.75" customHeight="1" thickBot="1" x14ac:dyDescent="0.3">
      <c r="B3" s="232" t="s">
        <v>182</v>
      </c>
      <c r="C3" s="232"/>
      <c r="D3" s="232"/>
      <c r="E3" s="232"/>
      <c r="F3" s="232"/>
      <c r="G3" s="232"/>
    </row>
    <row r="4" spans="2:7" ht="27.75" customHeight="1" thickTop="1" thickBot="1" x14ac:dyDescent="0.3">
      <c r="B4" s="2" t="s">
        <v>46</v>
      </c>
      <c r="C4" s="2" t="s">
        <v>168</v>
      </c>
      <c r="D4" s="3" t="s">
        <v>114</v>
      </c>
      <c r="E4" s="4" t="s">
        <v>155</v>
      </c>
      <c r="F4" s="5" t="s">
        <v>156</v>
      </c>
      <c r="G4" s="6" t="s">
        <v>157</v>
      </c>
    </row>
    <row r="5" spans="2:7" ht="16.149999999999999" customHeight="1" x14ac:dyDescent="0.25">
      <c r="B5" s="7"/>
      <c r="C5" s="8" t="s">
        <v>22</v>
      </c>
      <c r="D5" s="9" t="s">
        <v>184</v>
      </c>
      <c r="E5" s="10" t="s">
        <v>169</v>
      </c>
      <c r="F5" s="11" t="s">
        <v>169</v>
      </c>
      <c r="G5" s="11" t="s">
        <v>169</v>
      </c>
    </row>
    <row r="6" spans="2:7" ht="16.149999999999999" customHeight="1" x14ac:dyDescent="0.25">
      <c r="B6" s="12"/>
      <c r="C6" s="13" t="s">
        <v>30</v>
      </c>
      <c r="D6" s="14" t="s">
        <v>166</v>
      </c>
      <c r="E6" s="10" t="s">
        <v>169</v>
      </c>
      <c r="F6" s="11" t="s">
        <v>169</v>
      </c>
      <c r="G6" s="11" t="s">
        <v>169</v>
      </c>
    </row>
    <row r="7" spans="2:7" ht="16.149999999999999" customHeight="1" x14ac:dyDescent="0.25">
      <c r="B7" s="12"/>
      <c r="C7" s="13" t="s">
        <v>8</v>
      </c>
      <c r="D7" s="14" t="s">
        <v>166</v>
      </c>
      <c r="E7" s="10" t="s">
        <v>169</v>
      </c>
      <c r="F7" s="11" t="s">
        <v>169</v>
      </c>
      <c r="G7" s="11" t="s">
        <v>169</v>
      </c>
    </row>
    <row r="8" spans="2:7" ht="16.149999999999999" customHeight="1" x14ac:dyDescent="0.25">
      <c r="B8" s="15" t="s">
        <v>29</v>
      </c>
      <c r="C8" s="13" t="s">
        <v>10</v>
      </c>
      <c r="D8" s="14" t="s">
        <v>167</v>
      </c>
      <c r="E8" s="28" t="s">
        <v>170</v>
      </c>
      <c r="F8" s="29" t="s">
        <v>169</v>
      </c>
      <c r="G8" s="29" t="s">
        <v>171</v>
      </c>
    </row>
    <row r="9" spans="2:7" ht="16.149999999999999" customHeight="1" x14ac:dyDescent="0.25">
      <c r="B9" s="12"/>
      <c r="C9" s="13" t="s">
        <v>12</v>
      </c>
      <c r="D9" s="14" t="s">
        <v>165</v>
      </c>
      <c r="E9" s="16" t="s">
        <v>170</v>
      </c>
      <c r="F9" s="11" t="s">
        <v>170</v>
      </c>
      <c r="G9" s="11" t="s">
        <v>172</v>
      </c>
    </row>
    <row r="10" spans="2:7" ht="16.149999999999999" customHeight="1" x14ac:dyDescent="0.25">
      <c r="B10" s="12"/>
      <c r="C10" s="13" t="s">
        <v>23</v>
      </c>
      <c r="D10" s="14" t="s">
        <v>165</v>
      </c>
      <c r="E10" s="16" t="s">
        <v>170</v>
      </c>
      <c r="F10" s="11" t="s">
        <v>170</v>
      </c>
      <c r="G10" s="11" t="s">
        <v>172</v>
      </c>
    </row>
    <row r="11" spans="2:7" ht="16.149999999999999" customHeight="1" thickBot="1" x14ac:dyDescent="0.3">
      <c r="B11" s="12"/>
      <c r="C11" s="13" t="s">
        <v>28</v>
      </c>
      <c r="D11" s="14" t="s">
        <v>166</v>
      </c>
      <c r="E11" s="16" t="s">
        <v>169</v>
      </c>
      <c r="F11" s="17" t="s">
        <v>169</v>
      </c>
      <c r="G11" s="17" t="s">
        <v>169</v>
      </c>
    </row>
    <row r="12" spans="2:7" ht="16.149999999999999" customHeight="1" x14ac:dyDescent="0.25">
      <c r="B12" s="7"/>
      <c r="C12" s="8" t="s">
        <v>29</v>
      </c>
      <c r="D12" s="9" t="s">
        <v>116</v>
      </c>
      <c r="E12" s="18" t="s">
        <v>169</v>
      </c>
      <c r="F12" s="19" t="s">
        <v>169</v>
      </c>
      <c r="G12" s="19" t="s">
        <v>169</v>
      </c>
    </row>
    <row r="13" spans="2:7" ht="16.149999999999999" customHeight="1" x14ac:dyDescent="0.25">
      <c r="B13" s="12"/>
      <c r="C13" s="13" t="s">
        <v>23</v>
      </c>
      <c r="D13" s="14" t="s">
        <v>118</v>
      </c>
      <c r="E13" s="28" t="s">
        <v>170</v>
      </c>
      <c r="F13" s="30" t="s">
        <v>165</v>
      </c>
      <c r="G13" s="30" t="s">
        <v>170</v>
      </c>
    </row>
    <row r="14" spans="2:7" ht="16.149999999999999" customHeight="1" x14ac:dyDescent="0.25">
      <c r="B14" s="12"/>
      <c r="C14" s="13" t="s">
        <v>24</v>
      </c>
      <c r="D14" s="14" t="s">
        <v>117</v>
      </c>
      <c r="E14" s="31" t="s">
        <v>169</v>
      </c>
      <c r="F14" s="19" t="s">
        <v>166</v>
      </c>
      <c r="G14" s="30" t="s">
        <v>169</v>
      </c>
    </row>
    <row r="15" spans="2:7" ht="16.149999999999999" customHeight="1" x14ac:dyDescent="0.25">
      <c r="B15" s="15" t="s">
        <v>22</v>
      </c>
      <c r="C15" s="13" t="s">
        <v>25</v>
      </c>
      <c r="D15" s="14" t="s">
        <v>118</v>
      </c>
      <c r="E15" s="28" t="s">
        <v>166</v>
      </c>
      <c r="F15" s="30" t="s">
        <v>166</v>
      </c>
      <c r="G15" s="30" t="s">
        <v>166</v>
      </c>
    </row>
    <row r="16" spans="2:7" ht="16.149999999999999" customHeight="1" x14ac:dyDescent="0.25">
      <c r="B16" s="12"/>
      <c r="C16" s="13" t="s">
        <v>26</v>
      </c>
      <c r="D16" s="14" t="s">
        <v>118</v>
      </c>
      <c r="E16" s="28" t="s">
        <v>166</v>
      </c>
      <c r="F16" s="30" t="s">
        <v>166</v>
      </c>
      <c r="G16" s="30" t="s">
        <v>166</v>
      </c>
    </row>
    <row r="17" spans="2:7" ht="16.149999999999999" customHeight="1" x14ac:dyDescent="0.25">
      <c r="B17" s="21"/>
      <c r="C17" s="13" t="s">
        <v>27</v>
      </c>
      <c r="D17" s="14" t="s">
        <v>117</v>
      </c>
      <c r="E17" s="16" t="s">
        <v>166</v>
      </c>
      <c r="F17" s="19" t="s">
        <v>166</v>
      </c>
      <c r="G17" s="19" t="s">
        <v>166</v>
      </c>
    </row>
    <row r="18" spans="2:7" ht="16.149999999999999" customHeight="1" thickBot="1" x14ac:dyDescent="0.3">
      <c r="B18" s="22"/>
      <c r="C18" s="23" t="s">
        <v>28</v>
      </c>
      <c r="D18" s="24" t="s">
        <v>118</v>
      </c>
      <c r="E18" s="25" t="s">
        <v>169</v>
      </c>
      <c r="F18" s="26" t="s">
        <v>169</v>
      </c>
      <c r="G18" s="26" t="s">
        <v>169</v>
      </c>
    </row>
    <row r="19" spans="2:7" ht="15.75" customHeight="1" thickTop="1" x14ac:dyDescent="0.25">
      <c r="B19" s="349" t="s">
        <v>183</v>
      </c>
      <c r="C19" s="349"/>
      <c r="D19" s="349"/>
      <c r="E19" s="349"/>
      <c r="F19" s="349"/>
      <c r="G19" s="349"/>
    </row>
    <row r="20" spans="2:7" ht="23.25" customHeight="1" x14ac:dyDescent="0.25">
      <c r="B20" s="233" t="s">
        <v>185</v>
      </c>
      <c r="C20" s="233"/>
      <c r="D20" s="233"/>
      <c r="E20" s="233"/>
      <c r="F20" s="233"/>
      <c r="G20" s="233"/>
    </row>
    <row r="21" spans="2:7" x14ac:dyDescent="0.25">
      <c r="B21" s="293" t="s">
        <v>109</v>
      </c>
      <c r="C21" s="293"/>
      <c r="D21" s="293"/>
      <c r="E21" s="293"/>
      <c r="F21" s="293"/>
      <c r="G21" s="293"/>
    </row>
  </sheetData>
  <mergeCells count="4">
    <mergeCell ref="B3:G3"/>
    <mergeCell ref="B20:G20"/>
    <mergeCell ref="B19:G19"/>
    <mergeCell ref="B21:G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8"/>
  <sheetViews>
    <sheetView showGridLines="0" workbookViewId="0">
      <selection activeCell="D7" sqref="D7"/>
    </sheetView>
  </sheetViews>
  <sheetFormatPr baseColWidth="10" defaultColWidth="11.5703125" defaultRowHeight="12.75" x14ac:dyDescent="0.2"/>
  <cols>
    <col min="1" max="1" width="11.5703125" style="137"/>
    <col min="2" max="2" width="35.28515625" style="137" customWidth="1"/>
    <col min="3" max="3" width="11" style="137" customWidth="1"/>
    <col min="4" max="4" width="46.5703125" style="137" customWidth="1"/>
    <col min="5" max="16384" width="11.5703125" style="137"/>
  </cols>
  <sheetData>
    <row r="3" spans="2:9" ht="24.6" customHeight="1" x14ac:dyDescent="0.2">
      <c r="B3" s="215" t="s">
        <v>137</v>
      </c>
      <c r="C3" s="215"/>
      <c r="D3" s="215"/>
      <c r="E3" s="179"/>
      <c r="F3" s="179"/>
      <c r="G3" s="179"/>
      <c r="H3" s="179"/>
      <c r="I3" s="179"/>
    </row>
    <row r="4" spans="2:9" ht="13.5" thickBot="1" x14ac:dyDescent="0.25"/>
    <row r="5" spans="2:9" s="133" customFormat="1" ht="14.25" thickTop="1" thickBot="1" x14ac:dyDescent="0.3">
      <c r="B5" s="180" t="s">
        <v>138</v>
      </c>
      <c r="C5" s="181" t="s">
        <v>18</v>
      </c>
      <c r="D5" s="182" t="s">
        <v>115</v>
      </c>
    </row>
    <row r="6" spans="2:9" s="133" customFormat="1" ht="13.5" thickTop="1" x14ac:dyDescent="0.25">
      <c r="B6" s="183" t="s">
        <v>139</v>
      </c>
      <c r="C6" s="184" t="s">
        <v>33</v>
      </c>
      <c r="D6" s="185" t="s">
        <v>225</v>
      </c>
    </row>
    <row r="7" spans="2:9" s="133" customFormat="1" x14ac:dyDescent="0.25">
      <c r="B7" s="186" t="s">
        <v>24</v>
      </c>
      <c r="C7" s="187" t="s">
        <v>40</v>
      </c>
      <c r="D7" s="188" t="s">
        <v>140</v>
      </c>
    </row>
    <row r="8" spans="2:9" s="133" customFormat="1" x14ac:dyDescent="0.25">
      <c r="B8" s="186" t="s">
        <v>55</v>
      </c>
      <c r="C8" s="187" t="s">
        <v>43</v>
      </c>
      <c r="D8" s="188" t="s">
        <v>140</v>
      </c>
    </row>
    <row r="9" spans="2:9" s="133" customFormat="1" x14ac:dyDescent="0.25">
      <c r="B9" s="186" t="s">
        <v>26</v>
      </c>
      <c r="C9" s="187" t="s">
        <v>41</v>
      </c>
      <c r="D9" s="188" t="s">
        <v>140</v>
      </c>
    </row>
    <row r="10" spans="2:9" s="133" customFormat="1" x14ac:dyDescent="0.25">
      <c r="B10" s="186" t="s">
        <v>57</v>
      </c>
      <c r="C10" s="187" t="s">
        <v>42</v>
      </c>
      <c r="D10" s="188" t="s">
        <v>140</v>
      </c>
    </row>
    <row r="11" spans="2:9" s="133" customFormat="1" x14ac:dyDescent="0.25">
      <c r="B11" s="186" t="s">
        <v>28</v>
      </c>
      <c r="C11" s="187" t="s">
        <v>35</v>
      </c>
      <c r="D11" s="188" t="s">
        <v>140</v>
      </c>
    </row>
    <row r="12" spans="2:9" s="133" customFormat="1" x14ac:dyDescent="0.25">
      <c r="B12" s="186" t="s">
        <v>53</v>
      </c>
      <c r="C12" s="187" t="s">
        <v>34</v>
      </c>
      <c r="D12" s="188" t="s">
        <v>141</v>
      </c>
    </row>
    <row r="13" spans="2:9" s="133" customFormat="1" x14ac:dyDescent="0.25">
      <c r="B13" s="186" t="s">
        <v>29</v>
      </c>
      <c r="C13" s="187" t="s">
        <v>32</v>
      </c>
      <c r="D13" s="188" t="s">
        <v>142</v>
      </c>
    </row>
    <row r="14" spans="2:9" s="133" customFormat="1" x14ac:dyDescent="0.25">
      <c r="B14" s="186" t="s">
        <v>5</v>
      </c>
      <c r="C14" s="187" t="s">
        <v>37</v>
      </c>
      <c r="D14" s="188" t="s">
        <v>142</v>
      </c>
    </row>
    <row r="15" spans="2:9" s="133" customFormat="1" x14ac:dyDescent="0.25">
      <c r="B15" s="186" t="s">
        <v>8</v>
      </c>
      <c r="C15" s="187" t="s">
        <v>36</v>
      </c>
      <c r="D15" s="188" t="s">
        <v>142</v>
      </c>
    </row>
    <row r="16" spans="2:9" s="133" customFormat="1" x14ac:dyDescent="0.25">
      <c r="B16" s="186" t="s">
        <v>10</v>
      </c>
      <c r="C16" s="187" t="s">
        <v>39</v>
      </c>
      <c r="D16" s="188" t="s">
        <v>142</v>
      </c>
    </row>
    <row r="17" spans="2:4" s="133" customFormat="1" ht="24.75" thickBot="1" x14ac:dyDescent="0.3">
      <c r="B17" s="189" t="s">
        <v>12</v>
      </c>
      <c r="C17" s="190" t="s">
        <v>38</v>
      </c>
      <c r="D17" s="191" t="s">
        <v>143</v>
      </c>
    </row>
    <row r="18" spans="2:4" ht="13.5" thickTop="1" x14ac:dyDescent="0.2">
      <c r="D18" s="135" t="s">
        <v>144</v>
      </c>
    </row>
  </sheetData>
  <mergeCells count="1">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showGridLines="0" workbookViewId="0">
      <selection activeCell="B2" sqref="B2:F17"/>
    </sheetView>
  </sheetViews>
  <sheetFormatPr baseColWidth="10" defaultColWidth="22.85546875" defaultRowHeight="15" x14ac:dyDescent="0.25"/>
  <cols>
    <col min="1" max="1" width="22.85546875" style="1"/>
    <col min="2" max="2" width="26" style="1" customWidth="1"/>
    <col min="3" max="3" width="13.28515625" style="1" customWidth="1"/>
    <col min="4" max="4" width="12.7109375" style="1" customWidth="1"/>
    <col min="5" max="5" width="12.85546875" style="1" customWidth="1"/>
    <col min="6" max="6" width="13.28515625" style="1" customWidth="1"/>
    <col min="7" max="16384" width="22.85546875" style="1"/>
  </cols>
  <sheetData>
    <row r="2" spans="2:6" ht="24.6" customHeight="1" x14ac:dyDescent="0.25">
      <c r="B2" s="209" t="s">
        <v>145</v>
      </c>
      <c r="C2" s="209"/>
      <c r="D2" s="209"/>
      <c r="E2" s="209"/>
      <c r="F2" s="209"/>
    </row>
    <row r="3" spans="2:6" ht="4.9000000000000004" customHeight="1" thickBot="1" x14ac:dyDescent="0.3"/>
    <row r="4" spans="2:6" ht="37.15" customHeight="1" thickTop="1" thickBot="1" x14ac:dyDescent="0.3">
      <c r="B4" s="170" t="s">
        <v>18</v>
      </c>
      <c r="C4" s="171" t="s">
        <v>19</v>
      </c>
      <c r="D4" s="171" t="s">
        <v>45</v>
      </c>
      <c r="E4" s="171" t="s">
        <v>20</v>
      </c>
      <c r="F4" s="172" t="s">
        <v>21</v>
      </c>
    </row>
    <row r="5" spans="2:6" ht="15.6" customHeight="1" thickTop="1" x14ac:dyDescent="0.25">
      <c r="B5" s="173" t="s">
        <v>22</v>
      </c>
      <c r="C5" s="174">
        <v>60.466000000000001</v>
      </c>
      <c r="D5" s="174">
        <v>24.475999999999999</v>
      </c>
      <c r="E5" s="174">
        <v>6.9</v>
      </c>
      <c r="F5" s="175">
        <v>100</v>
      </c>
    </row>
    <row r="6" spans="2:6" ht="15.6" customHeight="1" x14ac:dyDescent="0.25">
      <c r="B6" s="173" t="s">
        <v>23</v>
      </c>
      <c r="C6" s="174">
        <v>28.890999999999998</v>
      </c>
      <c r="D6" s="174">
        <v>19.254000000000001</v>
      </c>
      <c r="E6" s="174">
        <v>5</v>
      </c>
      <c r="F6" s="175">
        <v>93</v>
      </c>
    </row>
    <row r="7" spans="2:6" ht="15.6" customHeight="1" x14ac:dyDescent="0.25">
      <c r="B7" s="173" t="s">
        <v>24</v>
      </c>
      <c r="C7" s="174">
        <v>73.238600000000005</v>
      </c>
      <c r="D7" s="174">
        <v>24.295999999999999</v>
      </c>
      <c r="E7" s="174">
        <v>4.80769</v>
      </c>
      <c r="F7" s="175">
        <v>100</v>
      </c>
    </row>
    <row r="8" spans="2:6" ht="15.6" customHeight="1" x14ac:dyDescent="0.25">
      <c r="B8" s="173" t="s">
        <v>25</v>
      </c>
      <c r="C8" s="174">
        <v>60.754600000000003</v>
      </c>
      <c r="D8" s="174">
        <v>30.038</v>
      </c>
      <c r="E8" s="174">
        <v>0.961538</v>
      </c>
      <c r="F8" s="175">
        <v>100</v>
      </c>
    </row>
    <row r="9" spans="2:6" ht="15.6" customHeight="1" x14ac:dyDescent="0.25">
      <c r="B9" s="173" t="s">
        <v>26</v>
      </c>
      <c r="C9" s="174">
        <v>77.860200000000006</v>
      </c>
      <c r="D9" s="174">
        <v>20.350999999999999</v>
      </c>
      <c r="E9" s="174">
        <v>8.1339699999999997</v>
      </c>
      <c r="F9" s="175">
        <v>100</v>
      </c>
    </row>
    <row r="10" spans="2:6" ht="15.6" customHeight="1" x14ac:dyDescent="0.25">
      <c r="B10" s="173" t="s">
        <v>27</v>
      </c>
      <c r="C10" s="174">
        <v>76.381900000000002</v>
      </c>
      <c r="D10" s="174">
        <v>21.579000000000001</v>
      </c>
      <c r="E10" s="174">
        <v>8.3333300000000001</v>
      </c>
      <c r="F10" s="175">
        <v>100</v>
      </c>
    </row>
    <row r="11" spans="2:6" ht="15.6" customHeight="1" x14ac:dyDescent="0.25">
      <c r="B11" s="173" t="s">
        <v>28</v>
      </c>
      <c r="C11" s="174">
        <v>73.889099999999999</v>
      </c>
      <c r="D11" s="174">
        <v>24.827000000000002</v>
      </c>
      <c r="E11" s="174">
        <v>4.3062199999999997</v>
      </c>
      <c r="F11" s="175">
        <v>100</v>
      </c>
    </row>
    <row r="12" spans="2:6" ht="15.6" customHeight="1" x14ac:dyDescent="0.25">
      <c r="B12" s="173" t="s">
        <v>29</v>
      </c>
      <c r="C12" s="174">
        <v>21716.5</v>
      </c>
      <c r="D12" s="174">
        <v>13425</v>
      </c>
      <c r="E12" s="174">
        <v>1070.01</v>
      </c>
      <c r="F12" s="175">
        <v>55838.6</v>
      </c>
    </row>
    <row r="13" spans="2:6" ht="15.6" customHeight="1" x14ac:dyDescent="0.25">
      <c r="B13" s="173" t="s">
        <v>30</v>
      </c>
      <c r="C13" s="174">
        <v>7.2202099999999998</v>
      </c>
      <c r="D13" s="174">
        <v>2.5918000000000001</v>
      </c>
      <c r="E13" s="174">
        <v>0.9</v>
      </c>
      <c r="F13" s="175">
        <v>18.899999999999999</v>
      </c>
    </row>
    <row r="14" spans="2:6" ht="15.6" customHeight="1" x14ac:dyDescent="0.25">
      <c r="B14" s="173" t="s">
        <v>8</v>
      </c>
      <c r="C14" s="174">
        <v>23.9788</v>
      </c>
      <c r="D14" s="174">
        <v>6.3838999999999997</v>
      </c>
      <c r="E14" s="174">
        <v>5.57</v>
      </c>
      <c r="F14" s="175">
        <v>52.2</v>
      </c>
    </row>
    <row r="15" spans="2:6" ht="15.6" customHeight="1" x14ac:dyDescent="0.25">
      <c r="B15" s="173" t="s">
        <v>10</v>
      </c>
      <c r="C15" s="174">
        <v>80.534800000000004</v>
      </c>
      <c r="D15" s="174">
        <v>60.375999999999998</v>
      </c>
      <c r="E15" s="174">
        <v>20.28</v>
      </c>
      <c r="F15" s="175">
        <v>433.05</v>
      </c>
    </row>
    <row r="16" spans="2:6" ht="15.6" customHeight="1" thickBot="1" x14ac:dyDescent="0.3">
      <c r="B16" s="176" t="s">
        <v>12</v>
      </c>
      <c r="C16" s="177">
        <v>0.95662599999999998</v>
      </c>
      <c r="D16" s="177">
        <v>0.77337999999999996</v>
      </c>
      <c r="E16" s="177">
        <v>-1.4763599999999999</v>
      </c>
      <c r="F16" s="178">
        <v>5.32158</v>
      </c>
    </row>
    <row r="17" spans="5:6" ht="23.45" customHeight="1" thickTop="1" x14ac:dyDescent="0.25">
      <c r="E17" s="216" t="s">
        <v>31</v>
      </c>
      <c r="F17" s="216"/>
    </row>
  </sheetData>
  <mergeCells count="2">
    <mergeCell ref="B2:F2"/>
    <mergeCell ref="E17:F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18"/>
  <sheetViews>
    <sheetView showGridLines="0" workbookViewId="0">
      <selection activeCell="B3" sqref="B3:F18"/>
    </sheetView>
  </sheetViews>
  <sheetFormatPr baseColWidth="10" defaultRowHeight="15" x14ac:dyDescent="0.25"/>
  <cols>
    <col min="1" max="1" width="11.42578125" style="1"/>
    <col min="2" max="2" width="26.7109375" style="1" customWidth="1"/>
    <col min="3" max="3" width="11.28515625" style="1" customWidth="1"/>
    <col min="4" max="4" width="12.140625" style="1" customWidth="1"/>
    <col min="5" max="5" width="11.85546875" style="1" customWidth="1"/>
    <col min="6" max="6" width="12.7109375" style="1" customWidth="1"/>
    <col min="7" max="16384" width="11.42578125" style="1"/>
  </cols>
  <sheetData>
    <row r="3" spans="2:6" s="134" customFormat="1" ht="15" customHeight="1" x14ac:dyDescent="0.25">
      <c r="B3" s="209" t="s">
        <v>146</v>
      </c>
      <c r="C3" s="209"/>
      <c r="D3" s="209"/>
      <c r="E3" s="209"/>
      <c r="F3" s="209"/>
    </row>
    <row r="4" spans="2:6" ht="7.15" customHeight="1" thickBot="1" x14ac:dyDescent="0.3"/>
    <row r="5" spans="2:6" ht="33" customHeight="1" thickTop="1" thickBot="1" x14ac:dyDescent="0.3">
      <c r="B5" s="170" t="s">
        <v>18</v>
      </c>
      <c r="C5" s="171" t="s">
        <v>19</v>
      </c>
      <c r="D5" s="171" t="s">
        <v>45</v>
      </c>
      <c r="E5" s="171" t="s">
        <v>20</v>
      </c>
      <c r="F5" s="172" t="s">
        <v>21</v>
      </c>
    </row>
    <row r="6" spans="2:6" ht="13.9" customHeight="1" thickTop="1" x14ac:dyDescent="0.25">
      <c r="B6" s="173" t="s">
        <v>22</v>
      </c>
      <c r="C6" s="174">
        <v>39.318600000000004</v>
      </c>
      <c r="D6" s="174">
        <v>17.230799999999999</v>
      </c>
      <c r="E6" s="174">
        <v>15</v>
      </c>
      <c r="F6" s="175">
        <v>97</v>
      </c>
    </row>
    <row r="7" spans="2:6" ht="13.9" customHeight="1" x14ac:dyDescent="0.25">
      <c r="B7" s="173" t="s">
        <v>23</v>
      </c>
      <c r="C7" s="174">
        <v>45.448500000000003</v>
      </c>
      <c r="D7" s="174">
        <v>21.991800000000001</v>
      </c>
      <c r="E7" s="174">
        <v>8</v>
      </c>
      <c r="F7" s="175">
        <v>90</v>
      </c>
    </row>
    <row r="8" spans="2:6" ht="13.9" customHeight="1" x14ac:dyDescent="0.25">
      <c r="B8" s="173" t="s">
        <v>24</v>
      </c>
      <c r="C8" s="174">
        <v>48.285600000000002</v>
      </c>
      <c r="D8" s="174">
        <v>25.393899999999999</v>
      </c>
      <c r="E8" s="174">
        <v>5.2884599999999997</v>
      </c>
      <c r="F8" s="175">
        <v>98.557699999999997</v>
      </c>
    </row>
    <row r="9" spans="2:6" ht="13.9" customHeight="1" x14ac:dyDescent="0.25">
      <c r="B9" s="173" t="s">
        <v>25</v>
      </c>
      <c r="C9" s="174">
        <v>48.942700000000002</v>
      </c>
      <c r="D9" s="174">
        <v>24.698499999999999</v>
      </c>
      <c r="E9" s="174">
        <v>0.961538</v>
      </c>
      <c r="F9" s="175">
        <v>100</v>
      </c>
    </row>
    <row r="10" spans="2:6" ht="13.9" customHeight="1" x14ac:dyDescent="0.25">
      <c r="B10" s="173" t="s">
        <v>26</v>
      </c>
      <c r="C10" s="174">
        <v>51.182200000000002</v>
      </c>
      <c r="D10" s="174">
        <v>23.2547</v>
      </c>
      <c r="E10" s="174">
        <v>2.8708100000000001</v>
      </c>
      <c r="F10" s="175">
        <v>99.0244</v>
      </c>
    </row>
    <row r="11" spans="2:6" ht="13.9" customHeight="1" x14ac:dyDescent="0.25">
      <c r="B11" s="173" t="s">
        <v>27</v>
      </c>
      <c r="C11" s="174">
        <v>53.130600000000001</v>
      </c>
      <c r="D11" s="174">
        <v>23.009799999999998</v>
      </c>
      <c r="E11" s="174">
        <v>0.98039200000000004</v>
      </c>
      <c r="F11" s="175">
        <v>99.509799999999998</v>
      </c>
    </row>
    <row r="12" spans="2:6" ht="13.9" customHeight="1" x14ac:dyDescent="0.25">
      <c r="B12" s="173" t="s">
        <v>28</v>
      </c>
      <c r="C12" s="174">
        <v>48.074599999999997</v>
      </c>
      <c r="D12" s="174">
        <v>23.8294</v>
      </c>
      <c r="E12" s="174">
        <v>0.94786700000000002</v>
      </c>
      <c r="F12" s="175">
        <v>100</v>
      </c>
    </row>
    <row r="13" spans="2:6" ht="13.9" customHeight="1" x14ac:dyDescent="0.25">
      <c r="B13" s="173" t="s">
        <v>29</v>
      </c>
      <c r="C13" s="174">
        <v>9311.4599999999991</v>
      </c>
      <c r="D13" s="174">
        <v>13299</v>
      </c>
      <c r="E13" s="174">
        <v>275.7</v>
      </c>
      <c r="F13" s="175">
        <v>80215.5</v>
      </c>
    </row>
    <row r="14" spans="2:6" ht="13.9" customHeight="1" x14ac:dyDescent="0.25">
      <c r="B14" s="173" t="s">
        <v>30</v>
      </c>
      <c r="C14" s="174">
        <v>8.9143899999999991</v>
      </c>
      <c r="D14" s="174">
        <v>4.3368799999999998</v>
      </c>
      <c r="E14" s="174">
        <v>3.06</v>
      </c>
      <c r="F14" s="175">
        <v>29.41</v>
      </c>
    </row>
    <row r="15" spans="2:6" ht="13.9" customHeight="1" x14ac:dyDescent="0.25">
      <c r="B15" s="173" t="s">
        <v>8</v>
      </c>
      <c r="C15" s="174">
        <v>22.994399999999999</v>
      </c>
      <c r="D15" s="174">
        <v>8.8605900000000002</v>
      </c>
      <c r="E15" s="174">
        <v>1.44</v>
      </c>
      <c r="F15" s="175">
        <v>51.35</v>
      </c>
    </row>
    <row r="16" spans="2:6" ht="13.9" customHeight="1" x14ac:dyDescent="0.25">
      <c r="B16" s="173" t="s">
        <v>10</v>
      </c>
      <c r="C16" s="174">
        <v>92.862499999999997</v>
      </c>
      <c r="D16" s="174">
        <v>47.2089</v>
      </c>
      <c r="E16" s="174">
        <v>26.31</v>
      </c>
      <c r="F16" s="175">
        <v>326.54000000000002</v>
      </c>
    </row>
    <row r="17" spans="2:6" ht="13.9" customHeight="1" thickBot="1" x14ac:dyDescent="0.3">
      <c r="B17" s="176" t="s">
        <v>12</v>
      </c>
      <c r="C17" s="177">
        <v>1.1404700000000001</v>
      </c>
      <c r="D17" s="177">
        <v>1.1694599999999999</v>
      </c>
      <c r="E17" s="177">
        <v>-2.8509699999999998</v>
      </c>
      <c r="F17" s="178">
        <v>3.2515000000000001</v>
      </c>
    </row>
    <row r="18" spans="2:6" ht="15.75" customHeight="1" thickTop="1" x14ac:dyDescent="0.25">
      <c r="E18" s="216" t="s">
        <v>31</v>
      </c>
      <c r="F18" s="216"/>
    </row>
  </sheetData>
  <mergeCells count="2">
    <mergeCell ref="B3:F3"/>
    <mergeCell ref="E18:F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
  <sheetViews>
    <sheetView showGridLines="0" topLeftCell="A2" workbookViewId="0">
      <selection activeCell="A3" sqref="A3:E12"/>
    </sheetView>
  </sheetViews>
  <sheetFormatPr baseColWidth="10" defaultRowHeight="15" x14ac:dyDescent="0.25"/>
  <cols>
    <col min="1" max="1" width="29.42578125" style="155" bestFit="1" customWidth="1"/>
    <col min="2" max="2" width="11.42578125" style="155"/>
    <col min="3" max="3" width="10.28515625" style="155" customWidth="1"/>
    <col min="4" max="5" width="10.140625" style="155" customWidth="1"/>
    <col min="6" max="16384" width="11.42578125" style="155"/>
  </cols>
  <sheetData>
    <row r="2" spans="1:7" x14ac:dyDescent="0.25">
      <c r="A2" s="217"/>
      <c r="B2" s="217"/>
      <c r="C2" s="217"/>
      <c r="D2" s="217"/>
      <c r="E2" s="217"/>
    </row>
    <row r="3" spans="1:7" ht="39" customHeight="1" thickBot="1" x14ac:dyDescent="0.3">
      <c r="A3" s="295" t="s">
        <v>219</v>
      </c>
      <c r="B3" s="295"/>
      <c r="C3" s="295"/>
      <c r="D3" s="295"/>
      <c r="E3" s="295"/>
    </row>
    <row r="4" spans="1:7" ht="27" thickTop="1" thickBot="1" x14ac:dyDescent="0.3">
      <c r="A4" s="156" t="s">
        <v>175</v>
      </c>
      <c r="B4" s="157" t="s">
        <v>176</v>
      </c>
      <c r="C4" s="218" t="s">
        <v>177</v>
      </c>
      <c r="D4" s="218"/>
      <c r="E4" s="218"/>
    </row>
    <row r="5" spans="1:7" ht="16.5" thickTop="1" thickBot="1" x14ac:dyDescent="0.3">
      <c r="A5" s="158" t="s">
        <v>155</v>
      </c>
      <c r="B5" s="159" t="s">
        <v>178</v>
      </c>
      <c r="C5" s="160">
        <v>0.01</v>
      </c>
      <c r="D5" s="160">
        <v>0.05</v>
      </c>
      <c r="E5" s="160">
        <v>0.1</v>
      </c>
    </row>
    <row r="6" spans="1:7" ht="15.75" thickTop="1" x14ac:dyDescent="0.25">
      <c r="A6" s="161" t="s">
        <v>179</v>
      </c>
      <c r="B6" s="162">
        <v>-0.70417600000000002</v>
      </c>
      <c r="C6" s="163">
        <v>-1.89</v>
      </c>
      <c r="D6" s="163">
        <v>-1.78</v>
      </c>
      <c r="E6" s="163">
        <v>-1.72</v>
      </c>
    </row>
    <row r="7" spans="1:7" ht="15.75" thickBot="1" x14ac:dyDescent="0.3">
      <c r="A7" s="164" t="s">
        <v>180</v>
      </c>
      <c r="B7" s="165">
        <v>-1.9911000000000001</v>
      </c>
      <c r="C7" s="166">
        <v>-2.56</v>
      </c>
      <c r="D7" s="166">
        <v>-2.44</v>
      </c>
      <c r="E7" s="166">
        <v>-2.37</v>
      </c>
    </row>
    <row r="8" spans="1:7" s="167" customFormat="1" ht="16.5" thickTop="1" thickBot="1" x14ac:dyDescent="0.3">
      <c r="A8" s="158" t="s">
        <v>156</v>
      </c>
      <c r="B8" s="159" t="s">
        <v>178</v>
      </c>
      <c r="C8" s="160">
        <v>0.01</v>
      </c>
      <c r="D8" s="160">
        <v>0.05</v>
      </c>
      <c r="E8" s="160">
        <v>0.1</v>
      </c>
    </row>
    <row r="9" spans="1:7" s="167" customFormat="1" ht="15.75" thickTop="1" x14ac:dyDescent="0.25">
      <c r="A9" s="161" t="s">
        <v>179</v>
      </c>
      <c r="B9" s="162">
        <v>-1.4756100000000001</v>
      </c>
      <c r="C9" s="163">
        <v>-2.11</v>
      </c>
      <c r="D9" s="163">
        <v>-1.95</v>
      </c>
      <c r="E9" s="163">
        <v>-1.85</v>
      </c>
    </row>
    <row r="10" spans="1:7" s="167" customFormat="1" ht="15.75" thickBot="1" x14ac:dyDescent="0.3">
      <c r="A10" s="164" t="s">
        <v>180</v>
      </c>
      <c r="B10" s="165">
        <v>-1.7966299999999999</v>
      </c>
      <c r="C10" s="166">
        <v>-2.73</v>
      </c>
      <c r="D10" s="166">
        <v>-2.57</v>
      </c>
      <c r="E10" s="166">
        <v>-2.48</v>
      </c>
    </row>
    <row r="11" spans="1:7" ht="46.5" customHeight="1" thickTop="1" x14ac:dyDescent="0.25">
      <c r="A11" s="219" t="s">
        <v>220</v>
      </c>
      <c r="B11" s="219"/>
      <c r="C11" s="219"/>
      <c r="D11" s="219"/>
      <c r="E11" s="219"/>
    </row>
    <row r="12" spans="1:7" ht="10.5" customHeight="1" x14ac:dyDescent="0.25">
      <c r="A12" s="294" t="s">
        <v>109</v>
      </c>
      <c r="B12" s="294"/>
      <c r="C12" s="294"/>
      <c r="D12" s="294"/>
      <c r="E12" s="294"/>
    </row>
    <row r="13" spans="1:7" x14ac:dyDescent="0.25">
      <c r="A13" s="168"/>
      <c r="B13" s="168"/>
      <c r="C13" s="168"/>
      <c r="D13" s="168"/>
      <c r="E13" s="168"/>
    </row>
    <row r="14" spans="1:7" x14ac:dyDescent="0.25">
      <c r="A14" s="168"/>
      <c r="B14" s="168"/>
      <c r="C14" s="168"/>
      <c r="D14" s="168"/>
      <c r="E14" s="168"/>
    </row>
    <row r="15" spans="1:7" x14ac:dyDescent="0.25">
      <c r="F15" s="169"/>
      <c r="G15" s="169"/>
    </row>
  </sheetData>
  <mergeCells count="5">
    <mergeCell ref="A2:E2"/>
    <mergeCell ref="A3:E3"/>
    <mergeCell ref="C4:E4"/>
    <mergeCell ref="A11:E11"/>
    <mergeCell ref="A12:E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6"/>
  <sheetViews>
    <sheetView showGridLines="0" workbookViewId="0">
      <selection activeCell="B2" sqref="B2:F6"/>
    </sheetView>
  </sheetViews>
  <sheetFormatPr baseColWidth="10" defaultColWidth="11.42578125" defaultRowHeight="15" x14ac:dyDescent="0.25"/>
  <cols>
    <col min="1" max="1" width="11.42578125" style="1"/>
    <col min="2" max="2" width="16.5703125" style="1" customWidth="1"/>
    <col min="3" max="3" width="17.28515625" style="1" customWidth="1"/>
    <col min="4" max="4" width="16.28515625" style="1" customWidth="1"/>
    <col min="5" max="6" width="14.42578125" style="1" customWidth="1"/>
    <col min="7" max="16384" width="11.42578125" style="1"/>
  </cols>
  <sheetData>
    <row r="2" spans="2:6" x14ac:dyDescent="0.25">
      <c r="B2" s="209" t="s">
        <v>218</v>
      </c>
      <c r="C2" s="209"/>
      <c r="D2" s="209"/>
      <c r="E2" s="209"/>
      <c r="F2" s="209"/>
    </row>
    <row r="3" spans="2:6" ht="7.5" customHeight="1" x14ac:dyDescent="0.25">
      <c r="B3" s="179"/>
    </row>
    <row r="4" spans="2:6" ht="29.25" customHeight="1" x14ac:dyDescent="0.25">
      <c r="B4" s="206" t="s">
        <v>147</v>
      </c>
      <c r="C4" s="207" t="s">
        <v>148</v>
      </c>
      <c r="D4" s="207" t="s">
        <v>149</v>
      </c>
      <c r="E4" s="207" t="s">
        <v>150</v>
      </c>
      <c r="F4" s="207" t="s">
        <v>151</v>
      </c>
    </row>
    <row r="5" spans="2:6" ht="20.25" customHeight="1" x14ac:dyDescent="0.25">
      <c r="B5" s="208" t="s">
        <v>152</v>
      </c>
      <c r="C5" s="208">
        <v>6.8432999999999994E-2</v>
      </c>
      <c r="D5" s="208">
        <v>8.3610000000000004E-2</v>
      </c>
      <c r="E5" s="208">
        <v>7.5439000000000006E-2</v>
      </c>
      <c r="F5" s="208">
        <v>8.2654599999999995E-2</v>
      </c>
    </row>
    <row r="6" spans="2:6" ht="18.75" customHeight="1" x14ac:dyDescent="0.25">
      <c r="B6" s="289" t="s">
        <v>144</v>
      </c>
      <c r="C6" s="289"/>
      <c r="D6" s="289"/>
      <c r="E6" s="289"/>
      <c r="F6" s="289"/>
    </row>
  </sheetData>
  <mergeCells count="2">
    <mergeCell ref="B2:F2"/>
    <mergeCell ref="B6:F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20"/>
  <sheetViews>
    <sheetView showGridLines="0" topLeftCell="A7" workbookViewId="0">
      <selection activeCell="B3" sqref="B3:E20"/>
    </sheetView>
  </sheetViews>
  <sheetFormatPr baseColWidth="10" defaultRowHeight="15" x14ac:dyDescent="0.25"/>
  <cols>
    <col min="1" max="1" width="11.42578125" style="1"/>
    <col min="2" max="2" width="18.85546875" style="1" customWidth="1"/>
    <col min="3" max="3" width="28.42578125" style="1" customWidth="1"/>
    <col min="4" max="4" width="14.28515625" style="1" customWidth="1"/>
    <col min="5" max="5" width="18.7109375" style="1" customWidth="1"/>
    <col min="6" max="16384" width="11.42578125" style="1"/>
  </cols>
  <sheetData>
    <row r="2" spans="2:5" ht="6.75" customHeight="1" x14ac:dyDescent="0.25"/>
    <row r="3" spans="2:5" ht="35.25" customHeight="1" x14ac:dyDescent="0.25">
      <c r="B3" s="220" t="s">
        <v>217</v>
      </c>
      <c r="C3" s="220"/>
      <c r="D3" s="220"/>
      <c r="E3" s="220"/>
    </row>
    <row r="4" spans="2:5" ht="7.5" customHeight="1" thickBot="1" x14ac:dyDescent="0.3">
      <c r="B4" s="153"/>
      <c r="C4" s="153"/>
      <c r="D4" s="153"/>
      <c r="E4" s="153"/>
    </row>
    <row r="5" spans="2:5" ht="20.45" customHeight="1" thickTop="1" thickBot="1" x14ac:dyDescent="0.3">
      <c r="B5" s="2" t="s">
        <v>46</v>
      </c>
      <c r="C5" s="2" t="s">
        <v>168</v>
      </c>
      <c r="D5" s="3" t="s">
        <v>114</v>
      </c>
      <c r="E5" s="5" t="s">
        <v>115</v>
      </c>
    </row>
    <row r="6" spans="2:5" ht="16.149999999999999" customHeight="1" x14ac:dyDescent="0.25">
      <c r="B6" s="7"/>
      <c r="C6" s="8" t="s">
        <v>22</v>
      </c>
      <c r="D6" s="9" t="s">
        <v>165</v>
      </c>
      <c r="E6" s="154" t="s">
        <v>120</v>
      </c>
    </row>
    <row r="7" spans="2:5" ht="16.149999999999999" customHeight="1" x14ac:dyDescent="0.25">
      <c r="B7" s="12"/>
      <c r="C7" s="13" t="s">
        <v>30</v>
      </c>
      <c r="D7" s="14" t="s">
        <v>166</v>
      </c>
      <c r="E7" s="16" t="s">
        <v>122</v>
      </c>
    </row>
    <row r="8" spans="2:5" ht="16.149999999999999" customHeight="1" x14ac:dyDescent="0.25">
      <c r="B8" s="12"/>
      <c r="C8" s="13" t="s">
        <v>8</v>
      </c>
      <c r="D8" s="14" t="s">
        <v>166</v>
      </c>
      <c r="E8" s="16" t="s">
        <v>124</v>
      </c>
    </row>
    <row r="9" spans="2:5" ht="16.149999999999999" customHeight="1" x14ac:dyDescent="0.25">
      <c r="B9" s="15" t="s">
        <v>29</v>
      </c>
      <c r="C9" s="13" t="s">
        <v>10</v>
      </c>
      <c r="D9" s="14" t="s">
        <v>167</v>
      </c>
      <c r="E9" s="16" t="s">
        <v>119</v>
      </c>
    </row>
    <row r="10" spans="2:5" ht="16.149999999999999" customHeight="1" x14ac:dyDescent="0.25">
      <c r="B10" s="12"/>
      <c r="C10" s="13" t="s">
        <v>12</v>
      </c>
      <c r="D10" s="14" t="s">
        <v>165</v>
      </c>
      <c r="E10" s="16" t="s">
        <v>124</v>
      </c>
    </row>
    <row r="11" spans="2:5" ht="16.149999999999999" customHeight="1" x14ac:dyDescent="0.25">
      <c r="B11" s="12"/>
      <c r="C11" s="13" t="s">
        <v>23</v>
      </c>
      <c r="D11" s="14" t="s">
        <v>165</v>
      </c>
      <c r="E11" s="16" t="s">
        <v>122</v>
      </c>
    </row>
    <row r="12" spans="2:5" ht="16.149999999999999" customHeight="1" thickBot="1" x14ac:dyDescent="0.3">
      <c r="B12" s="12"/>
      <c r="C12" s="13" t="s">
        <v>28</v>
      </c>
      <c r="D12" s="14" t="s">
        <v>166</v>
      </c>
      <c r="E12" s="16" t="s">
        <v>122</v>
      </c>
    </row>
    <row r="13" spans="2:5" ht="16.149999999999999" customHeight="1" x14ac:dyDescent="0.25">
      <c r="B13" s="7"/>
      <c r="C13" s="8" t="s">
        <v>29</v>
      </c>
      <c r="D13" s="9" t="s">
        <v>165</v>
      </c>
      <c r="E13" s="18" t="s">
        <v>121</v>
      </c>
    </row>
    <row r="14" spans="2:5" ht="16.149999999999999" customHeight="1" x14ac:dyDescent="0.25">
      <c r="B14" s="12"/>
      <c r="C14" s="13" t="s">
        <v>23</v>
      </c>
      <c r="D14" s="14" t="s">
        <v>166</v>
      </c>
      <c r="E14" s="16" t="s">
        <v>121</v>
      </c>
    </row>
    <row r="15" spans="2:5" ht="16.149999999999999" customHeight="1" x14ac:dyDescent="0.25">
      <c r="B15" s="12"/>
      <c r="C15" s="13" t="s">
        <v>24</v>
      </c>
      <c r="D15" s="14" t="s">
        <v>167</v>
      </c>
      <c r="E15" s="20" t="s">
        <v>123</v>
      </c>
    </row>
    <row r="16" spans="2:5" ht="16.149999999999999" customHeight="1" x14ac:dyDescent="0.25">
      <c r="B16" s="15" t="s">
        <v>22</v>
      </c>
      <c r="C16" s="13" t="s">
        <v>25</v>
      </c>
      <c r="D16" s="14" t="s">
        <v>166</v>
      </c>
      <c r="E16" s="16" t="s">
        <v>123</v>
      </c>
    </row>
    <row r="17" spans="2:5" ht="16.149999999999999" customHeight="1" x14ac:dyDescent="0.25">
      <c r="B17" s="12"/>
      <c r="C17" s="13" t="s">
        <v>26</v>
      </c>
      <c r="D17" s="14" t="s">
        <v>166</v>
      </c>
      <c r="E17" s="16" t="s">
        <v>123</v>
      </c>
    </row>
    <row r="18" spans="2:5" ht="16.149999999999999" customHeight="1" x14ac:dyDescent="0.25">
      <c r="B18" s="21"/>
      <c r="C18" s="13" t="s">
        <v>27</v>
      </c>
      <c r="D18" s="14" t="s">
        <v>167</v>
      </c>
      <c r="E18" s="16" t="s">
        <v>123</v>
      </c>
    </row>
    <row r="19" spans="2:5" ht="16.149999999999999" customHeight="1" thickBot="1" x14ac:dyDescent="0.3">
      <c r="B19" s="22"/>
      <c r="C19" s="23" t="s">
        <v>28</v>
      </c>
      <c r="D19" s="24" t="s">
        <v>166</v>
      </c>
      <c r="E19" s="25" t="s">
        <v>123</v>
      </c>
    </row>
    <row r="20" spans="2:5" ht="20.45" customHeight="1" thickTop="1" x14ac:dyDescent="0.25">
      <c r="E20" s="27" t="s">
        <v>109</v>
      </c>
    </row>
  </sheetData>
  <mergeCells count="1">
    <mergeCell ref="B3:E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7"/>
  <sheetViews>
    <sheetView showGridLines="0" workbookViewId="0">
      <selection activeCell="B2" sqref="B2:O2"/>
    </sheetView>
  </sheetViews>
  <sheetFormatPr baseColWidth="10" defaultRowHeight="15" x14ac:dyDescent="0.25"/>
  <cols>
    <col min="1" max="1" width="11.42578125" style="1"/>
    <col min="2" max="2" width="10.140625" style="1" customWidth="1"/>
    <col min="3" max="15" width="5.5703125" style="1" customWidth="1"/>
    <col min="16" max="16384" width="11.42578125" style="1"/>
  </cols>
  <sheetData>
    <row r="2" spans="2:15" ht="38.25" customHeight="1" thickBot="1" x14ac:dyDescent="0.3">
      <c r="B2" s="290" t="s">
        <v>216</v>
      </c>
      <c r="C2" s="290"/>
      <c r="D2" s="290"/>
      <c r="E2" s="290"/>
      <c r="F2" s="290"/>
      <c r="G2" s="290"/>
      <c r="H2" s="290"/>
      <c r="I2" s="290"/>
      <c r="J2" s="290"/>
      <c r="K2" s="290"/>
      <c r="L2" s="290"/>
      <c r="M2" s="290"/>
      <c r="N2" s="290"/>
      <c r="O2" s="290"/>
    </row>
    <row r="3" spans="2:15" ht="21.75" customHeight="1" thickTop="1" thickBot="1" x14ac:dyDescent="0.3">
      <c r="B3" s="221" t="s">
        <v>192</v>
      </c>
      <c r="C3" s="223" t="s">
        <v>193</v>
      </c>
      <c r="D3" s="223"/>
      <c r="E3" s="223"/>
      <c r="F3" s="223"/>
      <c r="G3" s="223"/>
      <c r="H3" s="223"/>
      <c r="I3" s="223"/>
      <c r="J3" s="223"/>
      <c r="K3" s="223"/>
      <c r="L3" s="223"/>
      <c r="M3" s="223"/>
      <c r="N3" s="223"/>
      <c r="O3" s="223"/>
    </row>
    <row r="4" spans="2:15" ht="21.75" customHeight="1" thickBot="1" x14ac:dyDescent="0.3">
      <c r="B4" s="222"/>
      <c r="C4" s="143" t="s">
        <v>32</v>
      </c>
      <c r="D4" s="143" t="s">
        <v>33</v>
      </c>
      <c r="E4" s="143" t="s">
        <v>34</v>
      </c>
      <c r="F4" s="143" t="s">
        <v>35</v>
      </c>
      <c r="G4" s="143" t="s">
        <v>36</v>
      </c>
      <c r="H4" s="143" t="s">
        <v>37</v>
      </c>
      <c r="I4" s="143" t="s">
        <v>38</v>
      </c>
      <c r="J4" s="143" t="s">
        <v>39</v>
      </c>
      <c r="K4" s="143" t="s">
        <v>40</v>
      </c>
      <c r="L4" s="143" t="s">
        <v>194</v>
      </c>
      <c r="M4" s="143" t="s">
        <v>41</v>
      </c>
      <c r="N4" s="143" t="s">
        <v>42</v>
      </c>
      <c r="O4" s="143" t="s">
        <v>43</v>
      </c>
    </row>
    <row r="5" spans="2:15" ht="18.75" customHeight="1" x14ac:dyDescent="0.25">
      <c r="B5" s="144" t="str">
        <f>"(3)"</f>
        <v>(3)</v>
      </c>
      <c r="C5" s="145">
        <v>1</v>
      </c>
      <c r="D5" s="145" t="s">
        <v>195</v>
      </c>
      <c r="E5" s="145" t="s">
        <v>196</v>
      </c>
      <c r="F5" s="145" t="s">
        <v>197</v>
      </c>
      <c r="G5" s="145" t="s">
        <v>198</v>
      </c>
      <c r="H5" s="145" t="s">
        <v>199</v>
      </c>
      <c r="I5" s="145" t="s">
        <v>200</v>
      </c>
      <c r="J5" s="145" t="s">
        <v>201</v>
      </c>
      <c r="K5" s="145">
        <v>0</v>
      </c>
      <c r="L5" s="145">
        <v>0</v>
      </c>
      <c r="M5" s="145">
        <v>0</v>
      </c>
      <c r="N5" s="145">
        <v>0</v>
      </c>
      <c r="O5" s="145">
        <v>0</v>
      </c>
    </row>
    <row r="6" spans="2:15" ht="18.75" customHeight="1" thickBot="1" x14ac:dyDescent="0.3">
      <c r="B6" s="146" t="str">
        <f>"(4)"</f>
        <v>(4)</v>
      </c>
      <c r="C6" s="147" t="s">
        <v>202</v>
      </c>
      <c r="D6" s="147">
        <v>1</v>
      </c>
      <c r="E6" s="147" t="s">
        <v>203</v>
      </c>
      <c r="F6" s="147" t="s">
        <v>204</v>
      </c>
      <c r="G6" s="147">
        <v>0</v>
      </c>
      <c r="H6" s="147">
        <v>0</v>
      </c>
      <c r="I6" s="147">
        <v>0</v>
      </c>
      <c r="J6" s="147">
        <v>0</v>
      </c>
      <c r="K6" s="147" t="s">
        <v>205</v>
      </c>
      <c r="L6" s="147" t="s">
        <v>206</v>
      </c>
      <c r="M6" s="147" t="s">
        <v>207</v>
      </c>
      <c r="N6" s="147" t="s">
        <v>208</v>
      </c>
      <c r="O6" s="147" t="s">
        <v>209</v>
      </c>
    </row>
    <row r="7" spans="2:15" ht="21.75" customHeight="1" thickTop="1" x14ac:dyDescent="0.25">
      <c r="B7" s="224" t="s">
        <v>144</v>
      </c>
      <c r="C7" s="224"/>
      <c r="D7" s="224"/>
      <c r="E7" s="224"/>
      <c r="F7" s="224"/>
      <c r="G7" s="224"/>
      <c r="H7" s="224"/>
      <c r="I7" s="224"/>
      <c r="J7" s="224"/>
      <c r="K7" s="224"/>
      <c r="L7" s="224"/>
      <c r="M7" s="224"/>
      <c r="N7" s="224"/>
      <c r="O7" s="224"/>
    </row>
  </sheetData>
  <mergeCells count="4">
    <mergeCell ref="B2:O2"/>
    <mergeCell ref="B3:B4"/>
    <mergeCell ref="C3:O3"/>
    <mergeCell ref="B7:O7"/>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showGridLines="0" workbookViewId="0">
      <selection activeCell="B2" sqref="B2:E7"/>
    </sheetView>
  </sheetViews>
  <sheetFormatPr baseColWidth="10" defaultRowHeight="15" x14ac:dyDescent="0.25"/>
  <cols>
    <col min="1" max="1" width="11.42578125" style="1"/>
    <col min="2" max="2" width="26.5703125" style="1" customWidth="1"/>
    <col min="3" max="3" width="19.140625" style="1" customWidth="1"/>
    <col min="4" max="4" width="18.28515625" style="1" customWidth="1"/>
    <col min="5" max="5" width="18.7109375" style="1" customWidth="1"/>
    <col min="6" max="16384" width="11.42578125" style="1"/>
  </cols>
  <sheetData>
    <row r="2" spans="2:5" ht="43.5" customHeight="1" thickBot="1" x14ac:dyDescent="0.3">
      <c r="B2" s="290" t="s">
        <v>215</v>
      </c>
      <c r="C2" s="290"/>
      <c r="D2" s="290"/>
      <c r="E2" s="290"/>
    </row>
    <row r="3" spans="2:5" ht="22.5" customHeight="1" thickTop="1" thickBot="1" x14ac:dyDescent="0.3">
      <c r="B3" s="148" t="s">
        <v>192</v>
      </c>
      <c r="C3" s="149" t="s">
        <v>212</v>
      </c>
      <c r="D3" s="149" t="s">
        <v>213</v>
      </c>
      <c r="E3" s="150" t="s">
        <v>210</v>
      </c>
    </row>
    <row r="4" spans="2:5" ht="21.75" customHeight="1" x14ac:dyDescent="0.25">
      <c r="B4" s="144" t="str">
        <f>"(46)"</f>
        <v>(46)</v>
      </c>
      <c r="C4" s="151">
        <v>5</v>
      </c>
      <c r="D4" s="151">
        <v>1</v>
      </c>
      <c r="E4" s="145" t="s">
        <v>211</v>
      </c>
    </row>
    <row r="5" spans="2:5" ht="21.75" customHeight="1" thickBot="1" x14ac:dyDescent="0.3">
      <c r="B5" s="146" t="str">
        <f>"(47)"</f>
        <v>(47)</v>
      </c>
      <c r="C5" s="152">
        <v>4</v>
      </c>
      <c r="D5" s="152">
        <v>1</v>
      </c>
      <c r="E5" s="147" t="s">
        <v>211</v>
      </c>
    </row>
    <row r="6" spans="2:5" ht="20.25" customHeight="1" thickTop="1" x14ac:dyDescent="0.25">
      <c r="B6" s="292" t="s">
        <v>214</v>
      </c>
    </row>
    <row r="7" spans="2:5" ht="18.75" customHeight="1" x14ac:dyDescent="0.25">
      <c r="B7" s="291" t="s">
        <v>109</v>
      </c>
      <c r="C7" s="291"/>
      <c r="D7" s="291"/>
      <c r="E7" s="291"/>
    </row>
  </sheetData>
  <mergeCells count="2">
    <mergeCell ref="B2:E2"/>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tabla-1</vt:lpstr>
      <vt:lpstr>tabla-2</vt:lpstr>
      <vt:lpstr>tabla-3-a</vt:lpstr>
      <vt:lpstr>tabla-3-b</vt:lpstr>
      <vt:lpstr>tabla-4</vt:lpstr>
      <vt:lpstr>tabla-5</vt:lpstr>
      <vt:lpstr>tabla-6</vt:lpstr>
      <vt:lpstr>tabla-7a</vt:lpstr>
      <vt:lpstr>tabla-7b</vt:lpstr>
      <vt:lpstr>tablas-8.a-y-8.b</vt:lpstr>
      <vt:lpstr>tabla-9</vt:lpstr>
      <vt:lpstr>tabla-10</vt:lpstr>
      <vt:lpstr>tabla-11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Hernandez V</dc:creator>
  <cp:lastModifiedBy>USER</cp:lastModifiedBy>
  <dcterms:created xsi:type="dcterms:W3CDTF">2014-01-29T18:59:58Z</dcterms:created>
  <dcterms:modified xsi:type="dcterms:W3CDTF">2017-07-05T22:34:04Z</dcterms:modified>
</cp:coreProperties>
</file>